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31d2ac084464833/Business/Webinars/ApaLibNET Release 2.18.0/"/>
    </mc:Choice>
  </mc:AlternateContent>
  <xr:revisionPtr revIDLastSave="2" documentId="8_{97BE3A3A-B144-402A-9345-63494D1CE6A9}" xr6:coauthVersionLast="47" xr6:coauthVersionMax="47" xr10:uidLastSave="{47EE975D-388F-408E-A931-DDA303AC0B09}"/>
  <bookViews>
    <workbookView xWindow="-93" yWindow="-93" windowWidth="25786" windowHeight="13866" activeTab="7" xr2:uid="{8E4776A6-845C-478F-800D-1E2F7142B220}"/>
  </bookViews>
  <sheets>
    <sheet name="Dates Matching" sheetId="1" r:id="rId1"/>
    <sheet name="Digits" sheetId="2" r:id="rId2"/>
    <sheet name="DataTypes" sheetId="3" r:id="rId3"/>
    <sheet name="nDataTypes" sheetId="4" r:id="rId4"/>
    <sheet name="Gaps" sheetId="6" r:id="rId5"/>
    <sheet name="Repeats" sheetId="7" r:id="rId6"/>
    <sheet name="Proxy By Category Avgs" sheetId="5" r:id="rId7"/>
    <sheet name="Earliest- &amp; Latest-Of" sheetId="10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6" i="10" l="1" a="1"/>
  <c r="AL6" i="10" s="1"/>
  <c r="AH6" i="10" a="1"/>
  <c r="AH6" i="10" s="1"/>
  <c r="AD6" i="10" a="1"/>
  <c r="AD6" i="10" s="1"/>
  <c r="Z6" i="10" a="1"/>
  <c r="Z6" i="10" s="1"/>
  <c r="V6" i="10" a="1"/>
  <c r="V6" i="10" s="1"/>
  <c r="R6" i="10" a="1"/>
  <c r="R6" i="10" s="1"/>
  <c r="N6" i="10" a="1"/>
  <c r="N6" i="10" s="1"/>
  <c r="J6" i="10" a="1"/>
  <c r="J6" i="10" s="1"/>
  <c r="G924" i="10"/>
  <c r="G923" i="10"/>
  <c r="G922" i="10"/>
  <c r="G921" i="10"/>
  <c r="G920" i="10"/>
  <c r="G919" i="10"/>
  <c r="G918" i="10"/>
  <c r="G917" i="10"/>
  <c r="G916" i="10"/>
  <c r="G915" i="10"/>
  <c r="G914" i="10"/>
  <c r="G913" i="10"/>
  <c r="G912" i="10"/>
  <c r="G911" i="10"/>
  <c r="G910" i="10"/>
  <c r="G909" i="10"/>
  <c r="G908" i="10"/>
  <c r="G907" i="10"/>
  <c r="G906" i="10"/>
  <c r="G905" i="10"/>
  <c r="G904" i="10"/>
  <c r="G903" i="10"/>
  <c r="G902" i="10"/>
  <c r="G901" i="10"/>
  <c r="G900" i="10"/>
  <c r="G899" i="10"/>
  <c r="G898" i="10"/>
  <c r="G897" i="10"/>
  <c r="G896" i="10"/>
  <c r="G895" i="10"/>
  <c r="G894" i="10"/>
  <c r="G893" i="10"/>
  <c r="G892" i="10"/>
  <c r="G891" i="10"/>
  <c r="G890" i="10"/>
  <c r="G889" i="10"/>
  <c r="G888" i="10"/>
  <c r="G887" i="10"/>
  <c r="G886" i="10"/>
  <c r="G885" i="10"/>
  <c r="G884" i="10"/>
  <c r="G883" i="10"/>
  <c r="G882" i="10"/>
  <c r="G881" i="10"/>
  <c r="G880" i="10"/>
  <c r="G879" i="10"/>
  <c r="G878" i="10"/>
  <c r="G877" i="10"/>
  <c r="G876" i="10"/>
  <c r="G875" i="10"/>
  <c r="G874" i="10"/>
  <c r="G873" i="10"/>
  <c r="G872" i="10"/>
  <c r="G871" i="10"/>
  <c r="G870" i="10"/>
  <c r="G869" i="10"/>
  <c r="G868" i="10"/>
  <c r="G867" i="10"/>
  <c r="G866" i="10"/>
  <c r="G865" i="10"/>
  <c r="G864" i="10"/>
  <c r="G863" i="10"/>
  <c r="G862" i="10"/>
  <c r="G861" i="10"/>
  <c r="G860" i="10"/>
  <c r="G859" i="10"/>
  <c r="G858" i="10"/>
  <c r="G857" i="10"/>
  <c r="G856" i="10"/>
  <c r="G855" i="10"/>
  <c r="G854" i="10"/>
  <c r="G853" i="10"/>
  <c r="G852" i="10"/>
  <c r="G851" i="10"/>
  <c r="G850" i="10"/>
  <c r="G849" i="10"/>
  <c r="G848" i="10"/>
  <c r="G847" i="10"/>
  <c r="G846" i="10"/>
  <c r="G845" i="10"/>
  <c r="G844" i="10"/>
  <c r="G843" i="10"/>
  <c r="G842" i="10"/>
  <c r="G841" i="10"/>
  <c r="G840" i="10"/>
  <c r="G839" i="10"/>
  <c r="G838" i="10"/>
  <c r="G837" i="10"/>
  <c r="G836" i="10"/>
  <c r="G835" i="10"/>
  <c r="G834" i="10"/>
  <c r="G833" i="10"/>
  <c r="G832" i="10"/>
  <c r="G831" i="10"/>
  <c r="G830" i="10"/>
  <c r="G829" i="10"/>
  <c r="G828" i="10"/>
  <c r="G827" i="10"/>
  <c r="G826" i="10"/>
  <c r="G825" i="10"/>
  <c r="G824" i="10"/>
  <c r="G823" i="10"/>
  <c r="G822" i="10"/>
  <c r="G821" i="10"/>
  <c r="G820" i="10"/>
  <c r="G819" i="10"/>
  <c r="G818" i="10"/>
  <c r="G817" i="10"/>
  <c r="G816" i="10"/>
  <c r="G815" i="10"/>
  <c r="G814" i="10"/>
  <c r="G813" i="10"/>
  <c r="G812" i="10"/>
  <c r="G811" i="10"/>
  <c r="G810" i="10"/>
  <c r="G809" i="10"/>
  <c r="G808" i="10"/>
  <c r="G807" i="10"/>
  <c r="G806" i="10"/>
  <c r="G805" i="10"/>
  <c r="G804" i="10"/>
  <c r="G803" i="10"/>
  <c r="G802" i="10"/>
  <c r="G801" i="10"/>
  <c r="G800" i="10"/>
  <c r="G799" i="10"/>
  <c r="G798" i="10"/>
  <c r="G797" i="10"/>
  <c r="G796" i="10"/>
  <c r="G795" i="10"/>
  <c r="G794" i="10"/>
  <c r="G793" i="10"/>
  <c r="G792" i="10"/>
  <c r="G791" i="10"/>
  <c r="G790" i="10"/>
  <c r="G789" i="10"/>
  <c r="G788" i="10"/>
  <c r="G787" i="10"/>
  <c r="G786" i="10"/>
  <c r="G785" i="10"/>
  <c r="G784" i="10"/>
  <c r="G783" i="10"/>
  <c r="G782" i="10"/>
  <c r="G781" i="10"/>
  <c r="G780" i="10"/>
  <c r="G779" i="10"/>
  <c r="G778" i="10"/>
  <c r="G777" i="10"/>
  <c r="G776" i="10"/>
  <c r="G775" i="10"/>
  <c r="G774" i="10"/>
  <c r="G773" i="10"/>
  <c r="G772" i="10"/>
  <c r="G771" i="10"/>
  <c r="G770" i="10"/>
  <c r="G769" i="10"/>
  <c r="G768" i="10"/>
  <c r="G767" i="10"/>
  <c r="G766" i="10"/>
  <c r="G765" i="10"/>
  <c r="G764" i="10"/>
  <c r="G763" i="10"/>
  <c r="G762" i="10"/>
  <c r="G761" i="10"/>
  <c r="G760" i="10"/>
  <c r="G759" i="10"/>
  <c r="G758" i="10"/>
  <c r="G757" i="10"/>
  <c r="G756" i="10"/>
  <c r="G755" i="10"/>
  <c r="G754" i="10"/>
  <c r="G753" i="10"/>
  <c r="G752" i="10"/>
  <c r="G751" i="10"/>
  <c r="G750" i="10"/>
  <c r="G749" i="10"/>
  <c r="G748" i="10"/>
  <c r="G747" i="10"/>
  <c r="G746" i="10"/>
  <c r="G745" i="10"/>
  <c r="G744" i="10"/>
  <c r="G743" i="10"/>
  <c r="G742" i="10"/>
  <c r="G741" i="10"/>
  <c r="G740" i="10"/>
  <c r="G739" i="10"/>
  <c r="G738" i="10"/>
  <c r="G737" i="10"/>
  <c r="G736" i="10"/>
  <c r="G735" i="10"/>
  <c r="G734" i="10"/>
  <c r="G733" i="10"/>
  <c r="G732" i="10"/>
  <c r="G731" i="10"/>
  <c r="G730" i="10"/>
  <c r="G729" i="10"/>
  <c r="G728" i="10"/>
  <c r="G727" i="10"/>
  <c r="G726" i="10"/>
  <c r="G725" i="10"/>
  <c r="G724" i="10"/>
  <c r="G723" i="10"/>
  <c r="G722" i="10"/>
  <c r="G721" i="10"/>
  <c r="G720" i="10"/>
  <c r="G719" i="10"/>
  <c r="G718" i="10"/>
  <c r="G717" i="10"/>
  <c r="G716" i="10"/>
  <c r="G715" i="10"/>
  <c r="G714" i="10"/>
  <c r="G713" i="10"/>
  <c r="G712" i="10"/>
  <c r="G711" i="10"/>
  <c r="G710" i="10"/>
  <c r="G709" i="10"/>
  <c r="G708" i="10"/>
  <c r="G707" i="10"/>
  <c r="G706" i="10"/>
  <c r="G705" i="10"/>
  <c r="G704" i="10"/>
  <c r="G703" i="10"/>
  <c r="G702" i="10"/>
  <c r="G701" i="10"/>
  <c r="G700" i="10"/>
  <c r="G699" i="10"/>
  <c r="G698" i="10"/>
  <c r="G697" i="10"/>
  <c r="G696" i="10"/>
  <c r="G695" i="10"/>
  <c r="G694" i="10"/>
  <c r="G693" i="10"/>
  <c r="G692" i="10"/>
  <c r="G691" i="10"/>
  <c r="G690" i="10"/>
  <c r="G689" i="10"/>
  <c r="G688" i="10"/>
  <c r="G687" i="10"/>
  <c r="G686" i="10"/>
  <c r="G685" i="10"/>
  <c r="G684" i="10"/>
  <c r="G683" i="10"/>
  <c r="G682" i="10"/>
  <c r="G681" i="10"/>
  <c r="G680" i="10"/>
  <c r="G679" i="10"/>
  <c r="G678" i="10"/>
  <c r="G677" i="10"/>
  <c r="G676" i="10"/>
  <c r="G675" i="10"/>
  <c r="G674" i="10"/>
  <c r="G673" i="10"/>
  <c r="G672" i="10"/>
  <c r="G671" i="10"/>
  <c r="G670" i="10"/>
  <c r="G669" i="10"/>
  <c r="G668" i="10"/>
  <c r="G667" i="10"/>
  <c r="G666" i="10"/>
  <c r="G665" i="10"/>
  <c r="G664" i="10"/>
  <c r="G663" i="10"/>
  <c r="G662" i="10"/>
  <c r="G661" i="10"/>
  <c r="G660" i="10"/>
  <c r="G659" i="10"/>
  <c r="G658" i="10"/>
  <c r="G657" i="10"/>
  <c r="G656" i="10"/>
  <c r="G655" i="10"/>
  <c r="G654" i="10"/>
  <c r="G653" i="10"/>
  <c r="G652" i="10"/>
  <c r="G651" i="10"/>
  <c r="G650" i="10"/>
  <c r="G649" i="10"/>
  <c r="G648" i="10"/>
  <c r="G647" i="10"/>
  <c r="G646" i="10"/>
  <c r="G645" i="10"/>
  <c r="G644" i="10"/>
  <c r="G643" i="10"/>
  <c r="G642" i="10"/>
  <c r="G641" i="10"/>
  <c r="G640" i="10"/>
  <c r="G639" i="10"/>
  <c r="G638" i="10"/>
  <c r="G637" i="10"/>
  <c r="G636" i="10"/>
  <c r="G635" i="10"/>
  <c r="G634" i="10"/>
  <c r="G633" i="10"/>
  <c r="G632" i="10"/>
  <c r="G631" i="10"/>
  <c r="G630" i="10"/>
  <c r="G629" i="10"/>
  <c r="G628" i="10"/>
  <c r="G627" i="10"/>
  <c r="G626" i="10"/>
  <c r="G625" i="10"/>
  <c r="G624" i="10"/>
  <c r="G623" i="10"/>
  <c r="G622" i="10"/>
  <c r="G621" i="10"/>
  <c r="G620" i="10"/>
  <c r="G619" i="10"/>
  <c r="G618" i="10"/>
  <c r="G617" i="10"/>
  <c r="G616" i="10"/>
  <c r="G615" i="10"/>
  <c r="G614" i="10"/>
  <c r="G613" i="10"/>
  <c r="G612" i="10"/>
  <c r="G611" i="10"/>
  <c r="G610" i="10"/>
  <c r="G609" i="10"/>
  <c r="G608" i="10"/>
  <c r="G607" i="10"/>
  <c r="G606" i="10"/>
  <c r="G605" i="10"/>
  <c r="G604" i="10"/>
  <c r="G603" i="10"/>
  <c r="G602" i="10"/>
  <c r="G601" i="10"/>
  <c r="G600" i="10"/>
  <c r="G599" i="10"/>
  <c r="G598" i="10"/>
  <c r="G597" i="10"/>
  <c r="G596" i="10"/>
  <c r="G595" i="10"/>
  <c r="G594" i="10"/>
  <c r="G593" i="10"/>
  <c r="G592" i="10"/>
  <c r="G591" i="10"/>
  <c r="G590" i="10"/>
  <c r="G589" i="10"/>
  <c r="G588" i="10"/>
  <c r="G587" i="10"/>
  <c r="G586" i="10"/>
  <c r="G585" i="10"/>
  <c r="G584" i="10"/>
  <c r="G583" i="10"/>
  <c r="G582" i="10"/>
  <c r="G581" i="10"/>
  <c r="G580" i="10"/>
  <c r="G579" i="10"/>
  <c r="G578" i="10"/>
  <c r="G577" i="10"/>
  <c r="G576" i="10"/>
  <c r="G575" i="10"/>
  <c r="G574" i="10"/>
  <c r="G573" i="10"/>
  <c r="G572" i="10"/>
  <c r="G571" i="10"/>
  <c r="G570" i="10"/>
  <c r="G569" i="10"/>
  <c r="G568" i="10"/>
  <c r="G567" i="10"/>
  <c r="G566" i="10"/>
  <c r="G565" i="10"/>
  <c r="G564" i="10"/>
  <c r="G563" i="10"/>
  <c r="G562" i="10"/>
  <c r="G561" i="10"/>
  <c r="G560" i="10"/>
  <c r="G559" i="10"/>
  <c r="G558" i="10"/>
  <c r="G557" i="10"/>
  <c r="G556" i="10"/>
  <c r="G555" i="10"/>
  <c r="G554" i="10"/>
  <c r="G553" i="10"/>
  <c r="G552" i="10"/>
  <c r="G551" i="10"/>
  <c r="G550" i="10"/>
  <c r="G549" i="10"/>
  <c r="G548" i="10"/>
  <c r="G547" i="10"/>
  <c r="G546" i="10"/>
  <c r="G545" i="10"/>
  <c r="G544" i="10"/>
  <c r="G543" i="10"/>
  <c r="G542" i="10"/>
  <c r="G541" i="10"/>
  <c r="G540" i="10"/>
  <c r="G539" i="10"/>
  <c r="G538" i="10"/>
  <c r="G537" i="10"/>
  <c r="G536" i="10"/>
  <c r="G535" i="10"/>
  <c r="G534" i="10"/>
  <c r="G533" i="10"/>
  <c r="G532" i="10"/>
  <c r="G531" i="10"/>
  <c r="G530" i="10"/>
  <c r="G529" i="10"/>
  <c r="G528" i="10"/>
  <c r="G527" i="10"/>
  <c r="G526" i="10"/>
  <c r="G525" i="10"/>
  <c r="G524" i="10"/>
  <c r="G523" i="10"/>
  <c r="G522" i="10"/>
  <c r="G521" i="10"/>
  <c r="G520" i="10"/>
  <c r="G519" i="10"/>
  <c r="G518" i="10"/>
  <c r="G517" i="10"/>
  <c r="G516" i="10"/>
  <c r="G515" i="10"/>
  <c r="G514" i="10"/>
  <c r="G513" i="10"/>
  <c r="G512" i="10"/>
  <c r="G511" i="10"/>
  <c r="G510" i="10"/>
  <c r="G509" i="10"/>
  <c r="G508" i="10"/>
  <c r="G507" i="10"/>
  <c r="G506" i="10"/>
  <c r="G505" i="10"/>
  <c r="G504" i="10"/>
  <c r="G503" i="10"/>
  <c r="G502" i="10"/>
  <c r="G501" i="10"/>
  <c r="G500" i="10"/>
  <c r="G499" i="10"/>
  <c r="G498" i="10"/>
  <c r="G497" i="10"/>
  <c r="G496" i="10"/>
  <c r="G495" i="10"/>
  <c r="G494" i="10"/>
  <c r="G493" i="10"/>
  <c r="G492" i="10"/>
  <c r="G491" i="10"/>
  <c r="G490" i="10"/>
  <c r="G489" i="10"/>
  <c r="G488" i="10"/>
  <c r="G487" i="10"/>
  <c r="G486" i="10"/>
  <c r="G485" i="10"/>
  <c r="G484" i="10"/>
  <c r="G483" i="10"/>
  <c r="G482" i="10"/>
  <c r="G481" i="10"/>
  <c r="G480" i="10"/>
  <c r="G479" i="10"/>
  <c r="G478" i="10"/>
  <c r="G477" i="10"/>
  <c r="G476" i="10"/>
  <c r="G475" i="10"/>
  <c r="G474" i="10"/>
  <c r="G473" i="10"/>
  <c r="G472" i="10"/>
  <c r="G471" i="10"/>
  <c r="G470" i="10"/>
  <c r="G469" i="10"/>
  <c r="G468" i="10"/>
  <c r="G467" i="10"/>
  <c r="G466" i="10"/>
  <c r="G465" i="10"/>
  <c r="G464" i="10"/>
  <c r="G463" i="10"/>
  <c r="G462" i="10"/>
  <c r="G461" i="10"/>
  <c r="G460" i="10"/>
  <c r="G459" i="10"/>
  <c r="G458" i="10"/>
  <c r="G457" i="10"/>
  <c r="G456" i="10"/>
  <c r="G455" i="10"/>
  <c r="G454" i="10"/>
  <c r="G453" i="10"/>
  <c r="G452" i="10"/>
  <c r="G451" i="10"/>
  <c r="G450" i="10"/>
  <c r="G449" i="10"/>
  <c r="G448" i="10"/>
  <c r="G447" i="10"/>
  <c r="G446" i="10"/>
  <c r="G445" i="10"/>
  <c r="G444" i="10"/>
  <c r="G443" i="10"/>
  <c r="G442" i="10"/>
  <c r="G441" i="10"/>
  <c r="G440" i="10"/>
  <c r="G439" i="10"/>
  <c r="G438" i="10"/>
  <c r="G437" i="10"/>
  <c r="G436" i="10"/>
  <c r="G435" i="10"/>
  <c r="G434" i="10"/>
  <c r="G433" i="10"/>
  <c r="G432" i="10"/>
  <c r="G431" i="10"/>
  <c r="G430" i="10"/>
  <c r="G429" i="10"/>
  <c r="G428" i="10"/>
  <c r="G427" i="10"/>
  <c r="G426" i="10"/>
  <c r="G425" i="10"/>
  <c r="G424" i="10"/>
  <c r="G423" i="10"/>
  <c r="G422" i="10"/>
  <c r="G421" i="10"/>
  <c r="G420" i="10"/>
  <c r="G419" i="10"/>
  <c r="G418" i="10"/>
  <c r="G417" i="10"/>
  <c r="G416" i="10"/>
  <c r="G415" i="10"/>
  <c r="G414" i="10"/>
  <c r="G413" i="10"/>
  <c r="G412" i="10"/>
  <c r="G411" i="10"/>
  <c r="G410" i="10"/>
  <c r="G409" i="10"/>
  <c r="G408" i="10"/>
  <c r="G407" i="10"/>
  <c r="G406" i="10"/>
  <c r="G405" i="10"/>
  <c r="G404" i="10"/>
  <c r="G403" i="10"/>
  <c r="G402" i="10"/>
  <c r="G401" i="10"/>
  <c r="G400" i="10"/>
  <c r="G399" i="10"/>
  <c r="G398" i="10"/>
  <c r="G397" i="10"/>
  <c r="G396" i="10"/>
  <c r="G395" i="10"/>
  <c r="G394" i="10"/>
  <c r="G393" i="10"/>
  <c r="G392" i="10"/>
  <c r="G391" i="10"/>
  <c r="G390" i="10"/>
  <c r="G389" i="10"/>
  <c r="G388" i="10"/>
  <c r="G387" i="10"/>
  <c r="G386" i="10"/>
  <c r="G385" i="10"/>
  <c r="G384" i="10"/>
  <c r="G383" i="10"/>
  <c r="G382" i="10"/>
  <c r="G381" i="10"/>
  <c r="G380" i="10"/>
  <c r="G379" i="10"/>
  <c r="G378" i="10"/>
  <c r="G377" i="10"/>
  <c r="G376" i="10"/>
  <c r="G375" i="10"/>
  <c r="G374" i="10"/>
  <c r="G373" i="10"/>
  <c r="G372" i="10"/>
  <c r="G371" i="10"/>
  <c r="G370" i="10"/>
  <c r="G369" i="10"/>
  <c r="G368" i="10"/>
  <c r="G367" i="10"/>
  <c r="G366" i="10"/>
  <c r="G365" i="10"/>
  <c r="G364" i="10"/>
  <c r="G363" i="10"/>
  <c r="G362" i="10"/>
  <c r="G361" i="10"/>
  <c r="G360" i="10"/>
  <c r="G359" i="10"/>
  <c r="G358" i="10"/>
  <c r="G357" i="10"/>
  <c r="G356" i="10"/>
  <c r="G355" i="10"/>
  <c r="G354" i="10"/>
  <c r="G353" i="10"/>
  <c r="G352" i="10"/>
  <c r="G351" i="10"/>
  <c r="G350" i="10"/>
  <c r="G349" i="10"/>
  <c r="G348" i="10"/>
  <c r="G347" i="10"/>
  <c r="G346" i="10"/>
  <c r="G345" i="10"/>
  <c r="G344" i="10"/>
  <c r="G343" i="10"/>
  <c r="G342" i="10"/>
  <c r="G341" i="10"/>
  <c r="G340" i="10"/>
  <c r="G339" i="10"/>
  <c r="G338" i="10"/>
  <c r="G337" i="10"/>
  <c r="G336" i="10"/>
  <c r="G335" i="10"/>
  <c r="G334" i="10"/>
  <c r="G333" i="10"/>
  <c r="G332" i="10"/>
  <c r="G331" i="10"/>
  <c r="G330" i="10"/>
  <c r="G329" i="10"/>
  <c r="G328" i="10"/>
  <c r="G327" i="10"/>
  <c r="G326" i="10"/>
  <c r="G325" i="10"/>
  <c r="G324" i="10"/>
  <c r="G323" i="10"/>
  <c r="G322" i="10"/>
  <c r="G321" i="10"/>
  <c r="G320" i="10"/>
  <c r="G319" i="10"/>
  <c r="G318" i="10"/>
  <c r="G317" i="10"/>
  <c r="G316" i="10"/>
  <c r="G315" i="10"/>
  <c r="G314" i="10"/>
  <c r="G313" i="10"/>
  <c r="G312" i="10"/>
  <c r="G311" i="10"/>
  <c r="G310" i="10"/>
  <c r="G309" i="10"/>
  <c r="G308" i="10"/>
  <c r="G307" i="10"/>
  <c r="G306" i="10"/>
  <c r="G305" i="10"/>
  <c r="G304" i="10"/>
  <c r="G303" i="10"/>
  <c r="G302" i="10"/>
  <c r="G301" i="10"/>
  <c r="G300" i="10"/>
  <c r="G299" i="10"/>
  <c r="G298" i="10"/>
  <c r="G297" i="10"/>
  <c r="G296" i="10"/>
  <c r="G295" i="10"/>
  <c r="G294" i="10"/>
  <c r="G293" i="10"/>
  <c r="G292" i="10"/>
  <c r="G291" i="10"/>
  <c r="G290" i="10"/>
  <c r="G289" i="10"/>
  <c r="G288" i="10"/>
  <c r="G287" i="10"/>
  <c r="G286" i="10"/>
  <c r="G285" i="10"/>
  <c r="G284" i="10"/>
  <c r="G283" i="10"/>
  <c r="G282" i="10"/>
  <c r="G281" i="10"/>
  <c r="G280" i="10"/>
  <c r="G279" i="10"/>
  <c r="G278" i="10"/>
  <c r="G277" i="10"/>
  <c r="G276" i="10"/>
  <c r="G275" i="10"/>
  <c r="G274" i="10"/>
  <c r="G273" i="10"/>
  <c r="G272" i="10"/>
  <c r="G271" i="10"/>
  <c r="G270" i="10"/>
  <c r="G269" i="10"/>
  <c r="G268" i="10"/>
  <c r="G267" i="10"/>
  <c r="G266" i="10"/>
  <c r="G265" i="10"/>
  <c r="G264" i="10"/>
  <c r="G263" i="10"/>
  <c r="G262" i="10"/>
  <c r="G261" i="10"/>
  <c r="G260" i="10"/>
  <c r="G259" i="10"/>
  <c r="G258" i="10"/>
  <c r="G257" i="10"/>
  <c r="G256" i="10"/>
  <c r="G255" i="10"/>
  <c r="G254" i="10"/>
  <c r="G253" i="10"/>
  <c r="G252" i="10"/>
  <c r="G251" i="10"/>
  <c r="G250" i="10"/>
  <c r="G249" i="10"/>
  <c r="G248" i="10"/>
  <c r="G247" i="10"/>
  <c r="G246" i="10"/>
  <c r="G245" i="10"/>
  <c r="G244" i="10"/>
  <c r="G243" i="10"/>
  <c r="G242" i="10"/>
  <c r="G241" i="10"/>
  <c r="G240" i="10"/>
  <c r="G239" i="10"/>
  <c r="G238" i="10"/>
  <c r="G237" i="10"/>
  <c r="G236" i="10"/>
  <c r="G235" i="10"/>
  <c r="G234" i="10"/>
  <c r="G233" i="10"/>
  <c r="G232" i="10"/>
  <c r="G231" i="10"/>
  <c r="G230" i="10"/>
  <c r="G229" i="10"/>
  <c r="G228" i="10"/>
  <c r="G227" i="10"/>
  <c r="G226" i="10"/>
  <c r="G225" i="10"/>
  <c r="G224" i="10"/>
  <c r="G223" i="10"/>
  <c r="G222" i="10"/>
  <c r="G221" i="10"/>
  <c r="G220" i="10"/>
  <c r="G219" i="10"/>
  <c r="G218" i="10"/>
  <c r="G217" i="10"/>
  <c r="G216" i="10"/>
  <c r="G215" i="10"/>
  <c r="G214" i="10"/>
  <c r="G213" i="10"/>
  <c r="G212" i="10"/>
  <c r="G211" i="10"/>
  <c r="G210" i="10"/>
  <c r="G209" i="10"/>
  <c r="G208" i="10"/>
  <c r="G207" i="10"/>
  <c r="G206" i="10"/>
  <c r="G205" i="10"/>
  <c r="G204" i="10"/>
  <c r="G203" i="10"/>
  <c r="G202" i="10"/>
  <c r="G201" i="10"/>
  <c r="G200" i="10"/>
  <c r="G199" i="10"/>
  <c r="G198" i="10"/>
  <c r="G197" i="10"/>
  <c r="G196" i="10"/>
  <c r="G195" i="10"/>
  <c r="G194" i="10"/>
  <c r="G193" i="10"/>
  <c r="G192" i="10"/>
  <c r="G191" i="10"/>
  <c r="G190" i="10"/>
  <c r="G189" i="10"/>
  <c r="G188" i="10"/>
  <c r="G187" i="10"/>
  <c r="G186" i="10"/>
  <c r="G185" i="10"/>
  <c r="G184" i="10"/>
  <c r="G183" i="10"/>
  <c r="G182" i="10"/>
  <c r="G181" i="10"/>
  <c r="G180" i="10"/>
  <c r="G179" i="10"/>
  <c r="G178" i="10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50" i="10"/>
  <c r="G149" i="10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G126" i="10"/>
  <c r="G125" i="10"/>
  <c r="G124" i="10"/>
  <c r="G123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6" i="10"/>
  <c r="H924" i="10"/>
  <c r="H923" i="10"/>
  <c r="H922" i="10"/>
  <c r="H921" i="10"/>
  <c r="H920" i="10"/>
  <c r="H919" i="10"/>
  <c r="H918" i="10"/>
  <c r="H917" i="10"/>
  <c r="H916" i="10"/>
  <c r="H915" i="10"/>
  <c r="H914" i="10"/>
  <c r="H913" i="10"/>
  <c r="H912" i="10"/>
  <c r="H911" i="10"/>
  <c r="H910" i="10"/>
  <c r="H909" i="10"/>
  <c r="H908" i="10"/>
  <c r="H907" i="10"/>
  <c r="H906" i="10"/>
  <c r="H905" i="10"/>
  <c r="H904" i="10"/>
  <c r="H903" i="10"/>
  <c r="H902" i="10"/>
  <c r="H901" i="10"/>
  <c r="H900" i="10"/>
  <c r="H899" i="10"/>
  <c r="H898" i="10"/>
  <c r="H897" i="10"/>
  <c r="H896" i="10"/>
  <c r="H895" i="10"/>
  <c r="H894" i="10"/>
  <c r="H893" i="10"/>
  <c r="H892" i="10"/>
  <c r="H891" i="10"/>
  <c r="H890" i="10"/>
  <c r="H889" i="10"/>
  <c r="H888" i="10"/>
  <c r="H887" i="10"/>
  <c r="H886" i="10"/>
  <c r="H885" i="10"/>
  <c r="H884" i="10"/>
  <c r="H883" i="10"/>
  <c r="H882" i="10"/>
  <c r="H881" i="10"/>
  <c r="H880" i="10"/>
  <c r="H879" i="10"/>
  <c r="H878" i="10"/>
  <c r="H877" i="10"/>
  <c r="H876" i="10"/>
  <c r="H875" i="10"/>
  <c r="H874" i="10"/>
  <c r="H873" i="10"/>
  <c r="H872" i="10"/>
  <c r="H871" i="10"/>
  <c r="H870" i="10"/>
  <c r="H869" i="10"/>
  <c r="H868" i="10"/>
  <c r="H867" i="10"/>
  <c r="H866" i="10"/>
  <c r="H865" i="10"/>
  <c r="H864" i="10"/>
  <c r="H863" i="10"/>
  <c r="H862" i="10"/>
  <c r="H861" i="10"/>
  <c r="H860" i="10"/>
  <c r="H859" i="10"/>
  <c r="H858" i="10"/>
  <c r="H857" i="10"/>
  <c r="H856" i="10"/>
  <c r="H855" i="10"/>
  <c r="H854" i="10"/>
  <c r="H853" i="10"/>
  <c r="H852" i="10"/>
  <c r="H851" i="10"/>
  <c r="H850" i="10"/>
  <c r="H849" i="10"/>
  <c r="H848" i="10"/>
  <c r="H847" i="10"/>
  <c r="H846" i="10"/>
  <c r="H845" i="10"/>
  <c r="H844" i="10"/>
  <c r="H843" i="10"/>
  <c r="H842" i="10"/>
  <c r="H841" i="10"/>
  <c r="H840" i="10"/>
  <c r="H839" i="10"/>
  <c r="H838" i="10"/>
  <c r="H837" i="10"/>
  <c r="H836" i="10"/>
  <c r="H835" i="10"/>
  <c r="H834" i="10"/>
  <c r="H833" i="10"/>
  <c r="H832" i="10"/>
  <c r="H831" i="10"/>
  <c r="H830" i="10"/>
  <c r="H829" i="10"/>
  <c r="H828" i="10"/>
  <c r="H827" i="10"/>
  <c r="H826" i="10"/>
  <c r="H825" i="10"/>
  <c r="H824" i="10"/>
  <c r="H823" i="10"/>
  <c r="H822" i="10"/>
  <c r="H821" i="10"/>
  <c r="H820" i="10"/>
  <c r="H819" i="10"/>
  <c r="H818" i="10"/>
  <c r="H817" i="10"/>
  <c r="H816" i="10"/>
  <c r="H815" i="10"/>
  <c r="H814" i="10"/>
  <c r="H813" i="10"/>
  <c r="H812" i="10"/>
  <c r="H811" i="10"/>
  <c r="H810" i="10"/>
  <c r="H809" i="10"/>
  <c r="H808" i="10"/>
  <c r="H807" i="10"/>
  <c r="H806" i="10"/>
  <c r="H805" i="10"/>
  <c r="H804" i="10"/>
  <c r="H803" i="10"/>
  <c r="H802" i="10"/>
  <c r="H801" i="10"/>
  <c r="H800" i="10"/>
  <c r="H799" i="10"/>
  <c r="H798" i="10"/>
  <c r="H797" i="10"/>
  <c r="H796" i="10"/>
  <c r="H795" i="10"/>
  <c r="H794" i="10"/>
  <c r="H793" i="10"/>
  <c r="H792" i="10"/>
  <c r="H791" i="10"/>
  <c r="H790" i="10"/>
  <c r="H789" i="10"/>
  <c r="H788" i="10"/>
  <c r="H787" i="10"/>
  <c r="H786" i="10"/>
  <c r="H785" i="10"/>
  <c r="H784" i="10"/>
  <c r="H783" i="10"/>
  <c r="H782" i="10"/>
  <c r="H781" i="10"/>
  <c r="H780" i="10"/>
  <c r="H779" i="10"/>
  <c r="H778" i="10"/>
  <c r="H777" i="10"/>
  <c r="H776" i="10"/>
  <c r="H775" i="10"/>
  <c r="H774" i="10"/>
  <c r="H773" i="10"/>
  <c r="H772" i="10"/>
  <c r="H771" i="10"/>
  <c r="H770" i="10"/>
  <c r="H769" i="10"/>
  <c r="H768" i="10"/>
  <c r="H767" i="10"/>
  <c r="H766" i="10"/>
  <c r="H765" i="10"/>
  <c r="H764" i="10"/>
  <c r="H763" i="10"/>
  <c r="H762" i="10"/>
  <c r="H761" i="10"/>
  <c r="H760" i="10"/>
  <c r="H759" i="10"/>
  <c r="H758" i="10"/>
  <c r="H757" i="10"/>
  <c r="H756" i="10"/>
  <c r="H755" i="10"/>
  <c r="H754" i="10"/>
  <c r="H753" i="10"/>
  <c r="H752" i="10"/>
  <c r="H751" i="10"/>
  <c r="H750" i="10"/>
  <c r="H749" i="10"/>
  <c r="H748" i="10"/>
  <c r="H747" i="10"/>
  <c r="H746" i="10"/>
  <c r="H745" i="10"/>
  <c r="H744" i="10"/>
  <c r="H743" i="10"/>
  <c r="H742" i="10"/>
  <c r="H741" i="10"/>
  <c r="H740" i="10"/>
  <c r="H739" i="10"/>
  <c r="H738" i="10"/>
  <c r="H737" i="10"/>
  <c r="H736" i="10"/>
  <c r="H735" i="10"/>
  <c r="H734" i="10"/>
  <c r="H733" i="10"/>
  <c r="H732" i="10"/>
  <c r="H731" i="10"/>
  <c r="H730" i="10"/>
  <c r="H729" i="10"/>
  <c r="H728" i="10"/>
  <c r="H727" i="10"/>
  <c r="H726" i="10"/>
  <c r="H725" i="10"/>
  <c r="H724" i="10"/>
  <c r="H723" i="10"/>
  <c r="H722" i="10"/>
  <c r="H721" i="10"/>
  <c r="H720" i="10"/>
  <c r="H719" i="10"/>
  <c r="H718" i="10"/>
  <c r="H717" i="10"/>
  <c r="H716" i="10"/>
  <c r="H715" i="10"/>
  <c r="H714" i="10"/>
  <c r="H713" i="10"/>
  <c r="H712" i="10"/>
  <c r="H711" i="10"/>
  <c r="H710" i="10"/>
  <c r="H709" i="10"/>
  <c r="H708" i="10"/>
  <c r="H707" i="10"/>
  <c r="H706" i="10"/>
  <c r="H705" i="10"/>
  <c r="H704" i="10"/>
  <c r="H703" i="10"/>
  <c r="H702" i="10"/>
  <c r="H701" i="10"/>
  <c r="H700" i="10"/>
  <c r="H699" i="10"/>
  <c r="H698" i="10"/>
  <c r="H697" i="10"/>
  <c r="H696" i="10"/>
  <c r="H695" i="10"/>
  <c r="H694" i="10"/>
  <c r="H693" i="10"/>
  <c r="H692" i="10"/>
  <c r="H691" i="10"/>
  <c r="H690" i="10"/>
  <c r="H689" i="10"/>
  <c r="H688" i="10"/>
  <c r="H687" i="10"/>
  <c r="H686" i="10"/>
  <c r="H685" i="10"/>
  <c r="H684" i="10"/>
  <c r="H683" i="10"/>
  <c r="H682" i="10"/>
  <c r="H681" i="10"/>
  <c r="H680" i="10"/>
  <c r="H679" i="10"/>
  <c r="H678" i="10"/>
  <c r="H677" i="10"/>
  <c r="H676" i="10"/>
  <c r="H675" i="10"/>
  <c r="H674" i="10"/>
  <c r="H673" i="10"/>
  <c r="H672" i="10"/>
  <c r="H671" i="10"/>
  <c r="H670" i="10"/>
  <c r="H669" i="10"/>
  <c r="H668" i="10"/>
  <c r="H667" i="10"/>
  <c r="H666" i="10"/>
  <c r="H665" i="10"/>
  <c r="H664" i="10"/>
  <c r="H663" i="10"/>
  <c r="H662" i="10"/>
  <c r="H661" i="10"/>
  <c r="H660" i="10"/>
  <c r="H659" i="10"/>
  <c r="H658" i="10"/>
  <c r="H657" i="10"/>
  <c r="H656" i="10"/>
  <c r="H655" i="10"/>
  <c r="H654" i="10"/>
  <c r="H653" i="10"/>
  <c r="H652" i="10"/>
  <c r="H651" i="10"/>
  <c r="H650" i="10"/>
  <c r="H649" i="10"/>
  <c r="H648" i="10"/>
  <c r="H647" i="10"/>
  <c r="H646" i="10"/>
  <c r="H645" i="10"/>
  <c r="H644" i="10"/>
  <c r="H643" i="10"/>
  <c r="H642" i="10"/>
  <c r="H641" i="10"/>
  <c r="H640" i="10"/>
  <c r="H639" i="10"/>
  <c r="H638" i="10"/>
  <c r="H637" i="10"/>
  <c r="H636" i="10"/>
  <c r="H635" i="10"/>
  <c r="H634" i="10"/>
  <c r="H633" i="10"/>
  <c r="H632" i="10"/>
  <c r="H631" i="10"/>
  <c r="H630" i="10"/>
  <c r="H629" i="10"/>
  <c r="H628" i="10"/>
  <c r="H627" i="10"/>
  <c r="H626" i="10"/>
  <c r="H625" i="10"/>
  <c r="H624" i="10"/>
  <c r="H623" i="10"/>
  <c r="H622" i="10"/>
  <c r="H621" i="10"/>
  <c r="H620" i="10"/>
  <c r="H619" i="10"/>
  <c r="H618" i="10"/>
  <c r="H617" i="10"/>
  <c r="H616" i="10"/>
  <c r="H615" i="10"/>
  <c r="H614" i="10"/>
  <c r="H613" i="10"/>
  <c r="H612" i="10"/>
  <c r="H611" i="10"/>
  <c r="H610" i="10"/>
  <c r="H609" i="10"/>
  <c r="H608" i="10"/>
  <c r="H607" i="10"/>
  <c r="H606" i="10"/>
  <c r="H605" i="10"/>
  <c r="H604" i="10"/>
  <c r="H603" i="10"/>
  <c r="H602" i="10"/>
  <c r="H601" i="10"/>
  <c r="H600" i="10"/>
  <c r="H599" i="10"/>
  <c r="H598" i="10"/>
  <c r="H597" i="10"/>
  <c r="H596" i="10"/>
  <c r="H595" i="10"/>
  <c r="H594" i="10"/>
  <c r="H593" i="10"/>
  <c r="H592" i="10"/>
  <c r="H591" i="10"/>
  <c r="H590" i="10"/>
  <c r="H589" i="10"/>
  <c r="H588" i="10"/>
  <c r="H587" i="10"/>
  <c r="H586" i="10"/>
  <c r="H585" i="10"/>
  <c r="H584" i="10"/>
  <c r="H583" i="10"/>
  <c r="H582" i="10"/>
  <c r="H581" i="10"/>
  <c r="H580" i="10"/>
  <c r="H579" i="10"/>
  <c r="H578" i="10"/>
  <c r="H577" i="10"/>
  <c r="H576" i="10"/>
  <c r="H575" i="10"/>
  <c r="H574" i="10"/>
  <c r="H573" i="10"/>
  <c r="H572" i="10"/>
  <c r="H571" i="10"/>
  <c r="H570" i="10"/>
  <c r="H569" i="10"/>
  <c r="H568" i="10"/>
  <c r="H567" i="10"/>
  <c r="H566" i="10"/>
  <c r="H565" i="10"/>
  <c r="H564" i="10"/>
  <c r="H563" i="10"/>
  <c r="H562" i="10"/>
  <c r="H561" i="10"/>
  <c r="H560" i="10"/>
  <c r="H559" i="10"/>
  <c r="H558" i="10"/>
  <c r="H557" i="10"/>
  <c r="H556" i="10"/>
  <c r="H555" i="10"/>
  <c r="H554" i="10"/>
  <c r="H553" i="10"/>
  <c r="H552" i="10"/>
  <c r="H551" i="10"/>
  <c r="H550" i="10"/>
  <c r="H549" i="10"/>
  <c r="H548" i="10"/>
  <c r="H547" i="10"/>
  <c r="H546" i="10"/>
  <c r="H545" i="10"/>
  <c r="H544" i="10"/>
  <c r="H543" i="10"/>
  <c r="H542" i="10"/>
  <c r="H541" i="10"/>
  <c r="H540" i="10"/>
  <c r="H539" i="10"/>
  <c r="H538" i="10"/>
  <c r="H537" i="10"/>
  <c r="H536" i="10"/>
  <c r="H535" i="10"/>
  <c r="H534" i="10"/>
  <c r="H533" i="10"/>
  <c r="H532" i="10"/>
  <c r="H531" i="10"/>
  <c r="H530" i="10"/>
  <c r="H529" i="10"/>
  <c r="H528" i="10"/>
  <c r="H527" i="10"/>
  <c r="H526" i="10"/>
  <c r="H525" i="10"/>
  <c r="H524" i="10"/>
  <c r="H523" i="10"/>
  <c r="H522" i="10"/>
  <c r="H521" i="10"/>
  <c r="H520" i="10"/>
  <c r="H519" i="10"/>
  <c r="H518" i="10"/>
  <c r="H517" i="10"/>
  <c r="H516" i="10"/>
  <c r="H515" i="10"/>
  <c r="H514" i="10"/>
  <c r="H513" i="10"/>
  <c r="H512" i="10"/>
  <c r="H511" i="10"/>
  <c r="H510" i="10"/>
  <c r="H509" i="10"/>
  <c r="H508" i="10"/>
  <c r="H507" i="10"/>
  <c r="H506" i="10"/>
  <c r="H505" i="10"/>
  <c r="H504" i="10"/>
  <c r="H503" i="10"/>
  <c r="H502" i="10"/>
  <c r="H501" i="10"/>
  <c r="H500" i="10"/>
  <c r="H499" i="10"/>
  <c r="H498" i="10"/>
  <c r="H497" i="10"/>
  <c r="H496" i="10"/>
  <c r="H495" i="10"/>
  <c r="H494" i="10"/>
  <c r="H493" i="10"/>
  <c r="H492" i="10"/>
  <c r="H491" i="10"/>
  <c r="H490" i="10"/>
  <c r="H489" i="10"/>
  <c r="H488" i="10"/>
  <c r="H487" i="10"/>
  <c r="H486" i="10"/>
  <c r="H485" i="10"/>
  <c r="H484" i="10"/>
  <c r="H483" i="10"/>
  <c r="H482" i="10"/>
  <c r="H481" i="10"/>
  <c r="H480" i="10"/>
  <c r="H479" i="10"/>
  <c r="H478" i="10"/>
  <c r="H477" i="10"/>
  <c r="H476" i="10"/>
  <c r="H475" i="10"/>
  <c r="H474" i="10"/>
  <c r="H473" i="10"/>
  <c r="H472" i="10"/>
  <c r="H471" i="10"/>
  <c r="H470" i="10"/>
  <c r="H469" i="10"/>
  <c r="H468" i="10"/>
  <c r="H467" i="10"/>
  <c r="H466" i="10"/>
  <c r="H465" i="10"/>
  <c r="H464" i="10"/>
  <c r="H463" i="10"/>
  <c r="H462" i="10"/>
  <c r="H461" i="10"/>
  <c r="H460" i="10"/>
  <c r="H459" i="10"/>
  <c r="H458" i="10"/>
  <c r="H457" i="10"/>
  <c r="H456" i="10"/>
  <c r="H455" i="10"/>
  <c r="H454" i="10"/>
  <c r="H453" i="10"/>
  <c r="H452" i="10"/>
  <c r="H451" i="10"/>
  <c r="H450" i="10"/>
  <c r="H449" i="10"/>
  <c r="H448" i="10"/>
  <c r="H447" i="10"/>
  <c r="H446" i="10"/>
  <c r="H445" i="10"/>
  <c r="H444" i="10"/>
  <c r="H443" i="10"/>
  <c r="H442" i="10"/>
  <c r="H441" i="10"/>
  <c r="H440" i="10"/>
  <c r="H439" i="10"/>
  <c r="H438" i="10"/>
  <c r="H437" i="10"/>
  <c r="H436" i="10"/>
  <c r="H435" i="10"/>
  <c r="H434" i="10"/>
  <c r="H433" i="10"/>
  <c r="H432" i="10"/>
  <c r="H431" i="10"/>
  <c r="H430" i="10"/>
  <c r="H429" i="10"/>
  <c r="H428" i="10"/>
  <c r="H427" i="10"/>
  <c r="H426" i="10"/>
  <c r="H425" i="10"/>
  <c r="H424" i="10"/>
  <c r="H423" i="10"/>
  <c r="H422" i="10"/>
  <c r="H421" i="10"/>
  <c r="H420" i="10"/>
  <c r="H419" i="10"/>
  <c r="H418" i="10"/>
  <c r="H417" i="10"/>
  <c r="H416" i="10"/>
  <c r="H415" i="10"/>
  <c r="H414" i="10"/>
  <c r="H413" i="10"/>
  <c r="H412" i="10"/>
  <c r="H411" i="10"/>
  <c r="H410" i="10"/>
  <c r="H409" i="10"/>
  <c r="H408" i="10"/>
  <c r="H407" i="10"/>
  <c r="H406" i="10"/>
  <c r="H405" i="10"/>
  <c r="H404" i="10"/>
  <c r="H403" i="10"/>
  <c r="H402" i="10"/>
  <c r="H401" i="10"/>
  <c r="H400" i="10"/>
  <c r="H399" i="10"/>
  <c r="H398" i="10"/>
  <c r="H397" i="10"/>
  <c r="H396" i="10"/>
  <c r="H395" i="10"/>
  <c r="H394" i="10"/>
  <c r="H393" i="10"/>
  <c r="H392" i="10"/>
  <c r="H391" i="10"/>
  <c r="H390" i="10"/>
  <c r="H389" i="10"/>
  <c r="H388" i="10"/>
  <c r="H387" i="10"/>
  <c r="H386" i="10"/>
  <c r="H385" i="10"/>
  <c r="H384" i="10"/>
  <c r="H383" i="10"/>
  <c r="H382" i="10"/>
  <c r="H381" i="10"/>
  <c r="H380" i="10"/>
  <c r="H379" i="10"/>
  <c r="H378" i="10"/>
  <c r="H377" i="10"/>
  <c r="H376" i="10"/>
  <c r="H375" i="10"/>
  <c r="H374" i="10"/>
  <c r="H373" i="10"/>
  <c r="H372" i="10"/>
  <c r="H371" i="10"/>
  <c r="H370" i="10"/>
  <c r="H369" i="10"/>
  <c r="H368" i="10"/>
  <c r="H367" i="10"/>
  <c r="H366" i="10"/>
  <c r="H365" i="10"/>
  <c r="H364" i="10"/>
  <c r="H363" i="10"/>
  <c r="H362" i="10"/>
  <c r="H361" i="10"/>
  <c r="H360" i="10"/>
  <c r="H359" i="10"/>
  <c r="H358" i="10"/>
  <c r="H357" i="10"/>
  <c r="H356" i="10"/>
  <c r="H355" i="10"/>
  <c r="H354" i="10"/>
  <c r="H353" i="10"/>
  <c r="H352" i="10"/>
  <c r="H351" i="10"/>
  <c r="H350" i="10"/>
  <c r="H349" i="10"/>
  <c r="H348" i="10"/>
  <c r="H347" i="10"/>
  <c r="H346" i="10"/>
  <c r="H345" i="10"/>
  <c r="H344" i="10"/>
  <c r="H343" i="10"/>
  <c r="H342" i="10"/>
  <c r="H341" i="10"/>
  <c r="H340" i="10"/>
  <c r="H339" i="10"/>
  <c r="H338" i="10"/>
  <c r="H337" i="10"/>
  <c r="H336" i="10"/>
  <c r="H335" i="10"/>
  <c r="H334" i="10"/>
  <c r="H333" i="10"/>
  <c r="H332" i="10"/>
  <c r="H331" i="10"/>
  <c r="H330" i="10"/>
  <c r="H329" i="10"/>
  <c r="H328" i="10"/>
  <c r="H327" i="10"/>
  <c r="H326" i="10"/>
  <c r="H325" i="10"/>
  <c r="H324" i="10"/>
  <c r="H323" i="10"/>
  <c r="H322" i="10"/>
  <c r="H321" i="10"/>
  <c r="H320" i="10"/>
  <c r="H319" i="10"/>
  <c r="H318" i="10"/>
  <c r="H317" i="10"/>
  <c r="H316" i="10"/>
  <c r="H315" i="10"/>
  <c r="H314" i="10"/>
  <c r="H313" i="10"/>
  <c r="H312" i="10"/>
  <c r="H311" i="10"/>
  <c r="H310" i="10"/>
  <c r="H309" i="10"/>
  <c r="H308" i="10"/>
  <c r="H307" i="10"/>
  <c r="H306" i="10"/>
  <c r="H305" i="10"/>
  <c r="H304" i="10"/>
  <c r="H303" i="10"/>
  <c r="H302" i="10"/>
  <c r="H301" i="10"/>
  <c r="H300" i="10"/>
  <c r="H299" i="10"/>
  <c r="H298" i="10"/>
  <c r="H297" i="10"/>
  <c r="H296" i="10"/>
  <c r="H295" i="10"/>
  <c r="H294" i="10"/>
  <c r="H293" i="10"/>
  <c r="H292" i="10"/>
  <c r="H291" i="10"/>
  <c r="H290" i="10"/>
  <c r="H289" i="10"/>
  <c r="H288" i="10"/>
  <c r="H287" i="10"/>
  <c r="H286" i="10"/>
  <c r="H285" i="10"/>
  <c r="H284" i="10"/>
  <c r="H283" i="10"/>
  <c r="H282" i="10"/>
  <c r="H281" i="10"/>
  <c r="H280" i="10"/>
  <c r="H279" i="10"/>
  <c r="H278" i="10"/>
  <c r="H277" i="10"/>
  <c r="H276" i="10"/>
  <c r="H275" i="10"/>
  <c r="H274" i="10"/>
  <c r="H273" i="10"/>
  <c r="H272" i="10"/>
  <c r="H271" i="10"/>
  <c r="H270" i="10"/>
  <c r="H269" i="10"/>
  <c r="H268" i="10"/>
  <c r="H267" i="10"/>
  <c r="H266" i="10"/>
  <c r="H265" i="10"/>
  <c r="H264" i="10"/>
  <c r="H263" i="10"/>
  <c r="H262" i="10"/>
  <c r="H261" i="10"/>
  <c r="H260" i="10"/>
  <c r="H259" i="10"/>
  <c r="H258" i="10"/>
  <c r="H257" i="10"/>
  <c r="H256" i="10"/>
  <c r="H255" i="10"/>
  <c r="H254" i="10"/>
  <c r="H253" i="10"/>
  <c r="H252" i="10"/>
  <c r="H251" i="10"/>
  <c r="H250" i="10"/>
  <c r="H249" i="10"/>
  <c r="H248" i="10"/>
  <c r="H247" i="10"/>
  <c r="H246" i="10"/>
  <c r="H245" i="10"/>
  <c r="H244" i="10"/>
  <c r="H243" i="10"/>
  <c r="H242" i="10"/>
  <c r="H241" i="10"/>
  <c r="H240" i="10"/>
  <c r="H239" i="10"/>
  <c r="H238" i="10"/>
  <c r="H237" i="10"/>
  <c r="H236" i="10"/>
  <c r="H235" i="10"/>
  <c r="H234" i="10"/>
  <c r="H233" i="10"/>
  <c r="H232" i="10"/>
  <c r="H231" i="10"/>
  <c r="H230" i="10"/>
  <c r="H229" i="10"/>
  <c r="H228" i="10"/>
  <c r="H227" i="10"/>
  <c r="H226" i="10"/>
  <c r="H225" i="10"/>
  <c r="H224" i="10"/>
  <c r="H223" i="10"/>
  <c r="H222" i="10"/>
  <c r="H221" i="10"/>
  <c r="H220" i="10"/>
  <c r="H219" i="10"/>
  <c r="H218" i="10"/>
  <c r="H217" i="10"/>
  <c r="H216" i="10"/>
  <c r="H215" i="10"/>
  <c r="H214" i="10"/>
  <c r="H213" i="10"/>
  <c r="H212" i="10"/>
  <c r="H211" i="10"/>
  <c r="H210" i="10"/>
  <c r="H209" i="10"/>
  <c r="H208" i="10"/>
  <c r="H207" i="10"/>
  <c r="H206" i="10"/>
  <c r="H205" i="10"/>
  <c r="H204" i="10"/>
  <c r="H203" i="10"/>
  <c r="H202" i="10"/>
  <c r="H201" i="10"/>
  <c r="H200" i="10"/>
  <c r="H199" i="10"/>
  <c r="H198" i="10"/>
  <c r="H197" i="10"/>
  <c r="H196" i="10"/>
  <c r="H195" i="10"/>
  <c r="H194" i="10"/>
  <c r="H193" i="10"/>
  <c r="H192" i="10"/>
  <c r="H191" i="10"/>
  <c r="H190" i="10"/>
  <c r="H189" i="10"/>
  <c r="H188" i="10"/>
  <c r="H187" i="10"/>
  <c r="H186" i="10"/>
  <c r="H185" i="10"/>
  <c r="H184" i="10"/>
  <c r="H183" i="10"/>
  <c r="H182" i="10"/>
  <c r="H181" i="10"/>
  <c r="H180" i="10"/>
  <c r="H179" i="10"/>
  <c r="H178" i="10"/>
  <c r="H177" i="10"/>
  <c r="H176" i="10"/>
  <c r="H175" i="10"/>
  <c r="H174" i="10"/>
  <c r="H173" i="10"/>
  <c r="H172" i="10"/>
  <c r="H171" i="10"/>
  <c r="H170" i="10"/>
  <c r="H169" i="10"/>
  <c r="H168" i="10"/>
  <c r="H167" i="10"/>
  <c r="H166" i="10"/>
  <c r="H165" i="10"/>
  <c r="H164" i="10"/>
  <c r="H163" i="10"/>
  <c r="H162" i="10"/>
  <c r="H161" i="10"/>
  <c r="H160" i="10"/>
  <c r="H159" i="10"/>
  <c r="H158" i="10"/>
  <c r="H157" i="10"/>
  <c r="H156" i="10"/>
  <c r="H155" i="10"/>
  <c r="H154" i="10"/>
  <c r="H153" i="10"/>
  <c r="H152" i="10"/>
  <c r="H151" i="10"/>
  <c r="H150" i="10"/>
  <c r="H149" i="10"/>
  <c r="H148" i="10"/>
  <c r="H147" i="10"/>
  <c r="H146" i="10"/>
  <c r="H145" i="10"/>
  <c r="H144" i="10"/>
  <c r="H143" i="10"/>
  <c r="H142" i="10"/>
  <c r="H141" i="10"/>
  <c r="H140" i="10"/>
  <c r="H139" i="10"/>
  <c r="H138" i="10"/>
  <c r="H137" i="10"/>
  <c r="H136" i="10"/>
  <c r="H135" i="10"/>
  <c r="H134" i="10"/>
  <c r="H133" i="10"/>
  <c r="H132" i="10"/>
  <c r="H131" i="10"/>
  <c r="H130" i="10"/>
  <c r="H129" i="10"/>
  <c r="H128" i="10"/>
  <c r="H127" i="10"/>
  <c r="H126" i="10"/>
  <c r="H125" i="10"/>
  <c r="H124" i="10"/>
  <c r="H123" i="10"/>
  <c r="H122" i="10"/>
  <c r="H121" i="10"/>
  <c r="H120" i="10"/>
  <c r="H119" i="10"/>
  <c r="H118" i="10"/>
  <c r="H117" i="10"/>
  <c r="H116" i="10"/>
  <c r="H115" i="10"/>
  <c r="H114" i="10"/>
  <c r="H113" i="10"/>
  <c r="H112" i="10"/>
  <c r="H111" i="10"/>
  <c r="H110" i="10"/>
  <c r="H109" i="10"/>
  <c r="H108" i="10"/>
  <c r="H107" i="10"/>
  <c r="H106" i="10"/>
  <c r="H105" i="10"/>
  <c r="H104" i="10"/>
  <c r="H103" i="10"/>
  <c r="H102" i="10"/>
  <c r="H101" i="10"/>
  <c r="H100" i="10"/>
  <c r="H99" i="10"/>
  <c r="H98" i="10"/>
  <c r="H97" i="10"/>
  <c r="H96" i="10"/>
  <c r="H95" i="10"/>
  <c r="H94" i="10"/>
  <c r="H93" i="10"/>
  <c r="H92" i="10"/>
  <c r="H91" i="10"/>
  <c r="H90" i="10"/>
  <c r="H89" i="10"/>
  <c r="H88" i="10"/>
  <c r="H87" i="10"/>
  <c r="H86" i="10"/>
  <c r="H85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2" i="10"/>
  <c r="H71" i="10"/>
  <c r="H70" i="10"/>
  <c r="H69" i="10"/>
  <c r="H68" i="10"/>
  <c r="H67" i="10"/>
  <c r="H66" i="10"/>
  <c r="H65" i="10"/>
  <c r="H64" i="10"/>
  <c r="H63" i="10"/>
  <c r="H62" i="10"/>
  <c r="H61" i="10"/>
  <c r="H60" i="10"/>
  <c r="H59" i="10"/>
  <c r="H58" i="10"/>
  <c r="H57" i="10"/>
  <c r="H56" i="10"/>
  <c r="H55" i="10"/>
  <c r="H54" i="10"/>
  <c r="H53" i="10"/>
  <c r="H52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7" i="10"/>
  <c r="H8" i="10"/>
  <c r="H9" i="10"/>
  <c r="H10" i="10"/>
  <c r="H11" i="10"/>
  <c r="H12" i="10"/>
  <c r="H6" i="10"/>
  <c r="F920" i="10"/>
  <c r="F919" i="10"/>
  <c r="F918" i="10"/>
  <c r="F917" i="10"/>
  <c r="F916" i="10"/>
  <c r="F915" i="10"/>
  <c r="F914" i="10"/>
  <c r="F913" i="10"/>
  <c r="F912" i="10"/>
  <c r="F911" i="10"/>
  <c r="F910" i="10"/>
  <c r="F909" i="10"/>
  <c r="F908" i="10"/>
  <c r="F907" i="10"/>
  <c r="F906" i="10"/>
  <c r="F905" i="10"/>
  <c r="F904" i="10"/>
  <c r="F903" i="10"/>
  <c r="F902" i="10"/>
  <c r="F901" i="10"/>
  <c r="F900" i="10"/>
  <c r="F899" i="10"/>
  <c r="F898" i="10"/>
  <c r="F897" i="10"/>
  <c r="F896" i="10"/>
  <c r="F895" i="10"/>
  <c r="F894" i="10"/>
  <c r="F893" i="10"/>
  <c r="F892" i="10"/>
  <c r="F891" i="10"/>
  <c r="F890" i="10"/>
  <c r="F889" i="10"/>
  <c r="F888" i="10"/>
  <c r="F887" i="10"/>
  <c r="F886" i="10"/>
  <c r="F885" i="10"/>
  <c r="F884" i="10"/>
  <c r="F883" i="10"/>
  <c r="F882" i="10"/>
  <c r="F881" i="10"/>
  <c r="F880" i="10"/>
  <c r="F879" i="10"/>
  <c r="F878" i="10"/>
  <c r="F877" i="10"/>
  <c r="F876" i="10"/>
  <c r="F875" i="10"/>
  <c r="F874" i="10"/>
  <c r="F873" i="10"/>
  <c r="F872" i="10"/>
  <c r="F871" i="10"/>
  <c r="F870" i="10"/>
  <c r="F869" i="10"/>
  <c r="F868" i="10"/>
  <c r="F867" i="10"/>
  <c r="F866" i="10"/>
  <c r="F865" i="10"/>
  <c r="F864" i="10"/>
  <c r="F863" i="10"/>
  <c r="F862" i="10"/>
  <c r="F861" i="10"/>
  <c r="F860" i="10"/>
  <c r="F859" i="10"/>
  <c r="F858" i="10"/>
  <c r="F857" i="10"/>
  <c r="F856" i="10"/>
  <c r="F855" i="10"/>
  <c r="F854" i="10"/>
  <c r="F853" i="10"/>
  <c r="F852" i="10"/>
  <c r="F851" i="10"/>
  <c r="F850" i="10"/>
  <c r="F849" i="10"/>
  <c r="F848" i="10"/>
  <c r="F847" i="10"/>
  <c r="F846" i="10"/>
  <c r="F845" i="10"/>
  <c r="F844" i="10"/>
  <c r="F843" i="10"/>
  <c r="F842" i="10"/>
  <c r="F841" i="10"/>
  <c r="F840" i="10"/>
  <c r="F839" i="10"/>
  <c r="F838" i="10"/>
  <c r="F837" i="10"/>
  <c r="F836" i="10"/>
  <c r="F835" i="10"/>
  <c r="F834" i="10"/>
  <c r="F833" i="10"/>
  <c r="F832" i="10"/>
  <c r="F831" i="10"/>
  <c r="F830" i="10"/>
  <c r="F829" i="10"/>
  <c r="F828" i="10"/>
  <c r="F827" i="10"/>
  <c r="F826" i="10"/>
  <c r="F825" i="10"/>
  <c r="F824" i="10"/>
  <c r="F823" i="10"/>
  <c r="F822" i="10"/>
  <c r="F821" i="10"/>
  <c r="F820" i="10"/>
  <c r="F819" i="10"/>
  <c r="F818" i="10"/>
  <c r="F817" i="10"/>
  <c r="F816" i="10"/>
  <c r="F815" i="10"/>
  <c r="F814" i="10"/>
  <c r="F813" i="10"/>
  <c r="F812" i="10"/>
  <c r="F811" i="10"/>
  <c r="F810" i="10"/>
  <c r="F809" i="10"/>
  <c r="F808" i="10"/>
  <c r="F807" i="10"/>
  <c r="F806" i="10"/>
  <c r="F805" i="10"/>
  <c r="F804" i="10"/>
  <c r="F803" i="10"/>
  <c r="F802" i="10"/>
  <c r="F801" i="10"/>
  <c r="F800" i="10"/>
  <c r="F799" i="10"/>
  <c r="F798" i="10"/>
  <c r="F797" i="10"/>
  <c r="F796" i="10"/>
  <c r="F795" i="10"/>
  <c r="F794" i="10"/>
  <c r="F793" i="10"/>
  <c r="F792" i="10"/>
  <c r="F791" i="10"/>
  <c r="F790" i="10"/>
  <c r="F789" i="10"/>
  <c r="F788" i="10"/>
  <c r="F787" i="10"/>
  <c r="F786" i="10"/>
  <c r="F785" i="10"/>
  <c r="F784" i="10"/>
  <c r="F783" i="10"/>
  <c r="F782" i="10"/>
  <c r="F781" i="10"/>
  <c r="F780" i="10"/>
  <c r="F779" i="10"/>
  <c r="F778" i="10"/>
  <c r="F777" i="10"/>
  <c r="F776" i="10"/>
  <c r="F775" i="10"/>
  <c r="F774" i="10"/>
  <c r="F773" i="10"/>
  <c r="F772" i="10"/>
  <c r="F771" i="10"/>
  <c r="F770" i="10"/>
  <c r="F769" i="10"/>
  <c r="F768" i="10"/>
  <c r="F767" i="10"/>
  <c r="F766" i="10"/>
  <c r="F765" i="10"/>
  <c r="F764" i="10"/>
  <c r="F763" i="10"/>
  <c r="F762" i="10"/>
  <c r="F761" i="10"/>
  <c r="F760" i="10"/>
  <c r="F759" i="10"/>
  <c r="F758" i="10"/>
  <c r="F757" i="10"/>
  <c r="F756" i="10"/>
  <c r="F755" i="10"/>
  <c r="F754" i="10"/>
  <c r="F753" i="10"/>
  <c r="F752" i="10"/>
  <c r="F751" i="10"/>
  <c r="F750" i="10"/>
  <c r="F749" i="10"/>
  <c r="F748" i="10"/>
  <c r="F747" i="10"/>
  <c r="F746" i="10"/>
  <c r="F745" i="10"/>
  <c r="F744" i="10"/>
  <c r="F743" i="10"/>
  <c r="F742" i="10"/>
  <c r="F741" i="10"/>
  <c r="F740" i="10"/>
  <c r="F739" i="10"/>
  <c r="F738" i="10"/>
  <c r="F737" i="10"/>
  <c r="F736" i="10"/>
  <c r="F735" i="10"/>
  <c r="F734" i="10"/>
  <c r="F733" i="10"/>
  <c r="F732" i="10"/>
  <c r="F731" i="10"/>
  <c r="F730" i="10"/>
  <c r="F729" i="10"/>
  <c r="F728" i="10"/>
  <c r="F727" i="10"/>
  <c r="F726" i="10"/>
  <c r="F725" i="10"/>
  <c r="F724" i="10"/>
  <c r="F723" i="10"/>
  <c r="F722" i="10"/>
  <c r="F721" i="10"/>
  <c r="F720" i="10"/>
  <c r="F719" i="10"/>
  <c r="F718" i="10"/>
  <c r="F717" i="10"/>
  <c r="F716" i="10"/>
  <c r="F715" i="10"/>
  <c r="F714" i="10"/>
  <c r="F713" i="10"/>
  <c r="F712" i="10"/>
  <c r="F711" i="10"/>
  <c r="F710" i="10"/>
  <c r="F709" i="10"/>
  <c r="F708" i="10"/>
  <c r="F707" i="10"/>
  <c r="F706" i="10"/>
  <c r="F705" i="10"/>
  <c r="F704" i="10"/>
  <c r="F703" i="10"/>
  <c r="F702" i="10"/>
  <c r="F701" i="10"/>
  <c r="F700" i="10"/>
  <c r="F699" i="10"/>
  <c r="F698" i="10"/>
  <c r="F697" i="10"/>
  <c r="F696" i="10"/>
  <c r="F695" i="10"/>
  <c r="F694" i="10"/>
  <c r="F693" i="10"/>
  <c r="F692" i="10"/>
  <c r="F691" i="10"/>
  <c r="F690" i="10"/>
  <c r="F689" i="10"/>
  <c r="F688" i="10"/>
  <c r="F687" i="10"/>
  <c r="F686" i="10"/>
  <c r="F685" i="10"/>
  <c r="F684" i="10"/>
  <c r="F683" i="10"/>
  <c r="F682" i="10"/>
  <c r="F681" i="10"/>
  <c r="F680" i="10"/>
  <c r="F679" i="10"/>
  <c r="F678" i="10"/>
  <c r="F677" i="10"/>
  <c r="F676" i="10"/>
  <c r="F675" i="10"/>
  <c r="F674" i="10"/>
  <c r="F673" i="10"/>
  <c r="F672" i="10"/>
  <c r="F671" i="10"/>
  <c r="F670" i="10"/>
  <c r="F669" i="10"/>
  <c r="F668" i="10"/>
  <c r="F667" i="10"/>
  <c r="F666" i="10"/>
  <c r="F665" i="10"/>
  <c r="F664" i="10"/>
  <c r="F663" i="10"/>
  <c r="F662" i="10"/>
  <c r="F661" i="10"/>
  <c r="F660" i="10"/>
  <c r="F659" i="10"/>
  <c r="F658" i="10"/>
  <c r="F657" i="10"/>
  <c r="F656" i="10"/>
  <c r="F655" i="10"/>
  <c r="F654" i="10"/>
  <c r="F653" i="10"/>
  <c r="F652" i="10"/>
  <c r="F651" i="10"/>
  <c r="F650" i="10"/>
  <c r="F649" i="10"/>
  <c r="F648" i="10"/>
  <c r="F647" i="10"/>
  <c r="F646" i="10"/>
  <c r="F645" i="10"/>
  <c r="F644" i="10"/>
  <c r="F643" i="10"/>
  <c r="F642" i="10"/>
  <c r="F641" i="10"/>
  <c r="F640" i="10"/>
  <c r="F639" i="10"/>
  <c r="F638" i="10"/>
  <c r="F637" i="10"/>
  <c r="F636" i="10"/>
  <c r="F635" i="10"/>
  <c r="F634" i="10"/>
  <c r="F633" i="10"/>
  <c r="F632" i="10"/>
  <c r="F631" i="10"/>
  <c r="F630" i="10"/>
  <c r="F629" i="10"/>
  <c r="F628" i="10"/>
  <c r="F627" i="10"/>
  <c r="F626" i="10"/>
  <c r="F625" i="10"/>
  <c r="F624" i="10"/>
  <c r="F623" i="10"/>
  <c r="F622" i="10"/>
  <c r="F621" i="10"/>
  <c r="F620" i="10"/>
  <c r="F619" i="10"/>
  <c r="F618" i="10"/>
  <c r="F617" i="10"/>
  <c r="F616" i="10"/>
  <c r="F615" i="10"/>
  <c r="F614" i="10"/>
  <c r="F613" i="10"/>
  <c r="F612" i="10"/>
  <c r="F611" i="10"/>
  <c r="F610" i="10"/>
  <c r="F609" i="10"/>
  <c r="F608" i="10"/>
  <c r="F607" i="10"/>
  <c r="F606" i="10"/>
  <c r="F605" i="10"/>
  <c r="F604" i="10"/>
  <c r="F603" i="10"/>
  <c r="F602" i="10"/>
  <c r="F601" i="10"/>
  <c r="F600" i="10"/>
  <c r="F599" i="10"/>
  <c r="F598" i="10"/>
  <c r="F597" i="10"/>
  <c r="F596" i="10"/>
  <c r="F595" i="10"/>
  <c r="F594" i="10"/>
  <c r="F593" i="10"/>
  <c r="F592" i="10"/>
  <c r="F591" i="10"/>
  <c r="F590" i="10"/>
  <c r="F589" i="10"/>
  <c r="F588" i="10"/>
  <c r="F587" i="10"/>
  <c r="F586" i="10"/>
  <c r="F585" i="10"/>
  <c r="F584" i="10"/>
  <c r="F583" i="10"/>
  <c r="F582" i="10"/>
  <c r="F581" i="10"/>
  <c r="F580" i="10"/>
  <c r="F579" i="10"/>
  <c r="F578" i="10"/>
  <c r="F577" i="10"/>
  <c r="F576" i="10"/>
  <c r="F575" i="10"/>
  <c r="F574" i="10"/>
  <c r="F573" i="10"/>
  <c r="F572" i="10"/>
  <c r="F571" i="10"/>
  <c r="F570" i="10"/>
  <c r="F569" i="10"/>
  <c r="F568" i="10"/>
  <c r="F567" i="10"/>
  <c r="F566" i="10"/>
  <c r="F565" i="10"/>
  <c r="F564" i="10"/>
  <c r="F563" i="10"/>
  <c r="F562" i="10"/>
  <c r="F561" i="10"/>
  <c r="F560" i="10"/>
  <c r="F559" i="10"/>
  <c r="F558" i="10"/>
  <c r="F557" i="10"/>
  <c r="F556" i="10"/>
  <c r="F555" i="10"/>
  <c r="F554" i="10"/>
  <c r="F553" i="10"/>
  <c r="F552" i="10"/>
  <c r="F551" i="10"/>
  <c r="F550" i="10"/>
  <c r="F549" i="10"/>
  <c r="F548" i="10"/>
  <c r="F547" i="10"/>
  <c r="F546" i="10"/>
  <c r="F545" i="10"/>
  <c r="F544" i="10"/>
  <c r="F543" i="10"/>
  <c r="F542" i="10"/>
  <c r="F541" i="10"/>
  <c r="F540" i="10"/>
  <c r="F539" i="10"/>
  <c r="F538" i="10"/>
  <c r="F537" i="10"/>
  <c r="F536" i="10"/>
  <c r="F535" i="10"/>
  <c r="F534" i="10"/>
  <c r="F533" i="10"/>
  <c r="F532" i="10"/>
  <c r="F531" i="10"/>
  <c r="F530" i="10"/>
  <c r="F529" i="10"/>
  <c r="F528" i="10"/>
  <c r="F527" i="10"/>
  <c r="F526" i="10"/>
  <c r="F525" i="10"/>
  <c r="F524" i="10"/>
  <c r="F523" i="10"/>
  <c r="F522" i="10"/>
  <c r="F521" i="10"/>
  <c r="F520" i="10"/>
  <c r="F519" i="10"/>
  <c r="F518" i="10"/>
  <c r="F517" i="10"/>
  <c r="F516" i="10"/>
  <c r="F515" i="10"/>
  <c r="F514" i="10"/>
  <c r="F513" i="10"/>
  <c r="F512" i="10"/>
  <c r="F511" i="10"/>
  <c r="F510" i="10"/>
  <c r="F509" i="10"/>
  <c r="F508" i="10"/>
  <c r="F507" i="10"/>
  <c r="F506" i="10"/>
  <c r="F505" i="10"/>
  <c r="F504" i="10"/>
  <c r="F503" i="10"/>
  <c r="F502" i="10"/>
  <c r="F501" i="10"/>
  <c r="F500" i="10"/>
  <c r="F499" i="10"/>
  <c r="F498" i="10"/>
  <c r="F497" i="10"/>
  <c r="F496" i="10"/>
  <c r="F495" i="10"/>
  <c r="F494" i="10"/>
  <c r="F493" i="10"/>
  <c r="F492" i="10"/>
  <c r="F491" i="10"/>
  <c r="F490" i="10"/>
  <c r="F489" i="10"/>
  <c r="F488" i="10"/>
  <c r="F487" i="10"/>
  <c r="F486" i="10"/>
  <c r="F485" i="10"/>
  <c r="F484" i="10"/>
  <c r="F483" i="10"/>
  <c r="F482" i="10"/>
  <c r="F481" i="10"/>
  <c r="F480" i="10"/>
  <c r="F479" i="10"/>
  <c r="F478" i="10"/>
  <c r="F477" i="10"/>
  <c r="F476" i="10"/>
  <c r="F475" i="10"/>
  <c r="F474" i="10"/>
  <c r="F473" i="10"/>
  <c r="F472" i="10"/>
  <c r="F471" i="10"/>
  <c r="F470" i="10"/>
  <c r="F469" i="10"/>
  <c r="F468" i="10"/>
  <c r="F467" i="10"/>
  <c r="F466" i="10"/>
  <c r="F465" i="10"/>
  <c r="F464" i="10"/>
  <c r="F463" i="10"/>
  <c r="F462" i="10"/>
  <c r="F461" i="10"/>
  <c r="F460" i="10"/>
  <c r="F459" i="10"/>
  <c r="F458" i="10"/>
  <c r="F457" i="10"/>
  <c r="F456" i="10"/>
  <c r="F455" i="10"/>
  <c r="F454" i="10"/>
  <c r="F453" i="10"/>
  <c r="F452" i="10"/>
  <c r="F451" i="10"/>
  <c r="F450" i="10"/>
  <c r="F449" i="10"/>
  <c r="F448" i="10"/>
  <c r="F447" i="10"/>
  <c r="F446" i="10"/>
  <c r="F445" i="10"/>
  <c r="F444" i="10"/>
  <c r="F443" i="10"/>
  <c r="F442" i="10"/>
  <c r="F441" i="10"/>
  <c r="F440" i="10"/>
  <c r="F439" i="10"/>
  <c r="F438" i="10"/>
  <c r="F437" i="10"/>
  <c r="F436" i="10"/>
  <c r="F435" i="10"/>
  <c r="F434" i="10"/>
  <c r="F433" i="10"/>
  <c r="F432" i="10"/>
  <c r="F431" i="10"/>
  <c r="F430" i="10"/>
  <c r="F429" i="10"/>
  <c r="F428" i="10"/>
  <c r="F427" i="10"/>
  <c r="F426" i="10"/>
  <c r="F425" i="10"/>
  <c r="F424" i="10"/>
  <c r="F423" i="10"/>
  <c r="F422" i="10"/>
  <c r="F421" i="10"/>
  <c r="F420" i="10"/>
  <c r="F419" i="10"/>
  <c r="F418" i="10"/>
  <c r="F417" i="10"/>
  <c r="F416" i="10"/>
  <c r="F415" i="10"/>
  <c r="F414" i="10"/>
  <c r="F413" i="10"/>
  <c r="F412" i="10"/>
  <c r="F411" i="10"/>
  <c r="F410" i="10"/>
  <c r="F409" i="10"/>
  <c r="F408" i="10"/>
  <c r="F407" i="10"/>
  <c r="F406" i="10"/>
  <c r="F405" i="10"/>
  <c r="F404" i="10"/>
  <c r="F403" i="10"/>
  <c r="F402" i="10"/>
  <c r="F401" i="10"/>
  <c r="F400" i="10"/>
  <c r="F399" i="10"/>
  <c r="F398" i="10"/>
  <c r="F397" i="10"/>
  <c r="F396" i="10"/>
  <c r="F395" i="10"/>
  <c r="F394" i="10"/>
  <c r="F393" i="10"/>
  <c r="F392" i="10"/>
  <c r="F391" i="10"/>
  <c r="F390" i="10"/>
  <c r="F389" i="10"/>
  <c r="F388" i="10"/>
  <c r="F387" i="10"/>
  <c r="F386" i="10"/>
  <c r="F385" i="10"/>
  <c r="F384" i="10"/>
  <c r="F383" i="10"/>
  <c r="F382" i="10"/>
  <c r="F381" i="10"/>
  <c r="F380" i="10"/>
  <c r="F379" i="10"/>
  <c r="F378" i="10"/>
  <c r="F377" i="10"/>
  <c r="F376" i="10"/>
  <c r="F375" i="10"/>
  <c r="F374" i="10"/>
  <c r="F373" i="10"/>
  <c r="F372" i="10"/>
  <c r="F371" i="10"/>
  <c r="F370" i="10"/>
  <c r="F369" i="10"/>
  <c r="F368" i="10"/>
  <c r="F367" i="10"/>
  <c r="F366" i="10"/>
  <c r="F365" i="10"/>
  <c r="F364" i="10"/>
  <c r="F363" i="10"/>
  <c r="F362" i="10"/>
  <c r="F361" i="10"/>
  <c r="F360" i="10"/>
  <c r="F359" i="10"/>
  <c r="F358" i="10"/>
  <c r="F357" i="10"/>
  <c r="F356" i="10"/>
  <c r="F355" i="10"/>
  <c r="F354" i="10"/>
  <c r="F353" i="10"/>
  <c r="F352" i="10"/>
  <c r="F351" i="10"/>
  <c r="F350" i="10"/>
  <c r="F349" i="10"/>
  <c r="F348" i="10"/>
  <c r="F347" i="10"/>
  <c r="F346" i="10"/>
  <c r="F345" i="10"/>
  <c r="F344" i="10"/>
  <c r="F343" i="10"/>
  <c r="F342" i="10"/>
  <c r="F341" i="10"/>
  <c r="F340" i="10"/>
  <c r="F339" i="10"/>
  <c r="F338" i="10"/>
  <c r="F337" i="10"/>
  <c r="F336" i="10"/>
  <c r="F335" i="10"/>
  <c r="F334" i="10"/>
  <c r="F333" i="10"/>
  <c r="F332" i="10"/>
  <c r="F331" i="10"/>
  <c r="F330" i="10"/>
  <c r="F329" i="10"/>
  <c r="F328" i="10"/>
  <c r="F327" i="10"/>
  <c r="F326" i="10"/>
  <c r="F325" i="10"/>
  <c r="F324" i="10"/>
  <c r="F323" i="10"/>
  <c r="F322" i="10"/>
  <c r="F321" i="10"/>
  <c r="F320" i="10"/>
  <c r="F319" i="10"/>
  <c r="F318" i="10"/>
  <c r="F317" i="10"/>
  <c r="F316" i="10"/>
  <c r="F315" i="10"/>
  <c r="F314" i="10"/>
  <c r="F313" i="10"/>
  <c r="F312" i="10"/>
  <c r="F311" i="10"/>
  <c r="F310" i="10"/>
  <c r="F309" i="10"/>
  <c r="F308" i="10"/>
  <c r="F307" i="10"/>
  <c r="F306" i="10"/>
  <c r="F305" i="10"/>
  <c r="F304" i="10"/>
  <c r="F303" i="10"/>
  <c r="F302" i="10"/>
  <c r="F301" i="10"/>
  <c r="F300" i="10"/>
  <c r="F299" i="10"/>
  <c r="F298" i="10"/>
  <c r="F297" i="10"/>
  <c r="F296" i="10"/>
  <c r="F295" i="10"/>
  <c r="F294" i="10"/>
  <c r="F293" i="10"/>
  <c r="F292" i="10"/>
  <c r="F291" i="10"/>
  <c r="F290" i="10"/>
  <c r="F289" i="10"/>
  <c r="F288" i="10"/>
  <c r="F287" i="10"/>
  <c r="F286" i="10"/>
  <c r="F285" i="10"/>
  <c r="F284" i="10"/>
  <c r="F283" i="10"/>
  <c r="F282" i="10"/>
  <c r="F281" i="10"/>
  <c r="F280" i="10"/>
  <c r="F279" i="10"/>
  <c r="F278" i="10"/>
  <c r="F277" i="10"/>
  <c r="F276" i="10"/>
  <c r="F275" i="10"/>
  <c r="F274" i="10"/>
  <c r="F273" i="10"/>
  <c r="F272" i="10"/>
  <c r="F271" i="10"/>
  <c r="F270" i="10"/>
  <c r="F269" i="10"/>
  <c r="F268" i="10"/>
  <c r="F267" i="10"/>
  <c r="F266" i="10"/>
  <c r="F265" i="10"/>
  <c r="F264" i="10"/>
  <c r="F263" i="10"/>
  <c r="F262" i="10"/>
  <c r="F261" i="10"/>
  <c r="F260" i="10"/>
  <c r="F259" i="10"/>
  <c r="F258" i="10"/>
  <c r="F257" i="10"/>
  <c r="F256" i="10"/>
  <c r="F255" i="10"/>
  <c r="F254" i="10"/>
  <c r="F253" i="10"/>
  <c r="F252" i="10"/>
  <c r="F251" i="10"/>
  <c r="F250" i="10"/>
  <c r="F249" i="10"/>
  <c r="F248" i="10"/>
  <c r="F247" i="10"/>
  <c r="F246" i="10"/>
  <c r="F245" i="10"/>
  <c r="F244" i="10"/>
  <c r="F243" i="10"/>
  <c r="F242" i="10"/>
  <c r="F241" i="10"/>
  <c r="F240" i="10"/>
  <c r="F239" i="10"/>
  <c r="F238" i="10"/>
  <c r="F237" i="10"/>
  <c r="F236" i="10"/>
  <c r="F235" i="10"/>
  <c r="F234" i="10"/>
  <c r="F233" i="10"/>
  <c r="F232" i="10"/>
  <c r="F231" i="10"/>
  <c r="F230" i="10"/>
  <c r="F229" i="10"/>
  <c r="F228" i="10"/>
  <c r="F227" i="10"/>
  <c r="F226" i="10"/>
  <c r="F225" i="10"/>
  <c r="F224" i="10"/>
  <c r="F223" i="10"/>
  <c r="F222" i="10"/>
  <c r="F221" i="10"/>
  <c r="F220" i="10"/>
  <c r="F219" i="10"/>
  <c r="F218" i="10"/>
  <c r="F217" i="10"/>
  <c r="F216" i="10"/>
  <c r="F215" i="10"/>
  <c r="F214" i="10"/>
  <c r="F213" i="10"/>
  <c r="F212" i="10"/>
  <c r="F211" i="10"/>
  <c r="F210" i="10"/>
  <c r="F209" i="10"/>
  <c r="F208" i="10"/>
  <c r="F207" i="10"/>
  <c r="F206" i="10"/>
  <c r="F205" i="10"/>
  <c r="F204" i="10"/>
  <c r="F203" i="10"/>
  <c r="F202" i="10"/>
  <c r="F201" i="10"/>
  <c r="F200" i="10"/>
  <c r="F199" i="10"/>
  <c r="F198" i="10"/>
  <c r="F197" i="10"/>
  <c r="F196" i="10"/>
  <c r="F195" i="10"/>
  <c r="F194" i="10"/>
  <c r="F193" i="10"/>
  <c r="F192" i="10"/>
  <c r="F191" i="10"/>
  <c r="F190" i="10"/>
  <c r="F189" i="10"/>
  <c r="F188" i="10"/>
  <c r="F187" i="10"/>
  <c r="F186" i="10"/>
  <c r="F185" i="10"/>
  <c r="F184" i="10"/>
  <c r="F183" i="10"/>
  <c r="F182" i="10"/>
  <c r="F181" i="10"/>
  <c r="F180" i="10"/>
  <c r="F179" i="10"/>
  <c r="F178" i="10"/>
  <c r="F177" i="10"/>
  <c r="F176" i="10"/>
  <c r="F175" i="10"/>
  <c r="F174" i="10"/>
  <c r="F173" i="10"/>
  <c r="F172" i="10"/>
  <c r="F171" i="10"/>
  <c r="F170" i="10"/>
  <c r="F169" i="10"/>
  <c r="F168" i="10"/>
  <c r="F167" i="10"/>
  <c r="F166" i="10"/>
  <c r="F165" i="10"/>
  <c r="F164" i="10"/>
  <c r="F163" i="10"/>
  <c r="F162" i="10"/>
  <c r="F161" i="10"/>
  <c r="F160" i="10"/>
  <c r="F159" i="10"/>
  <c r="F158" i="10"/>
  <c r="F157" i="10"/>
  <c r="F156" i="10"/>
  <c r="F155" i="10"/>
  <c r="F154" i="10"/>
  <c r="F153" i="10"/>
  <c r="F152" i="10"/>
  <c r="F151" i="10"/>
  <c r="F150" i="10"/>
  <c r="F149" i="10"/>
  <c r="F148" i="10"/>
  <c r="F147" i="10"/>
  <c r="F146" i="10"/>
  <c r="F145" i="10"/>
  <c r="F144" i="10"/>
  <c r="F143" i="10"/>
  <c r="F142" i="10"/>
  <c r="F141" i="10"/>
  <c r="F140" i="10"/>
  <c r="F139" i="10"/>
  <c r="F138" i="10"/>
  <c r="F137" i="10"/>
  <c r="F136" i="10"/>
  <c r="F135" i="10"/>
  <c r="F134" i="10"/>
  <c r="F133" i="10"/>
  <c r="F132" i="10"/>
  <c r="F131" i="10"/>
  <c r="F130" i="10"/>
  <c r="F129" i="10"/>
  <c r="F128" i="10"/>
  <c r="F127" i="10"/>
  <c r="F126" i="10"/>
  <c r="F125" i="10"/>
  <c r="F124" i="10"/>
  <c r="F123" i="10"/>
  <c r="F122" i="10"/>
  <c r="F121" i="10"/>
  <c r="F120" i="10"/>
  <c r="F119" i="10"/>
  <c r="F118" i="10"/>
  <c r="F117" i="10"/>
  <c r="F116" i="10"/>
  <c r="F115" i="10"/>
  <c r="F114" i="10"/>
  <c r="F113" i="10"/>
  <c r="F112" i="10"/>
  <c r="F111" i="10"/>
  <c r="F110" i="10"/>
  <c r="F109" i="10"/>
  <c r="F108" i="10"/>
  <c r="F107" i="10"/>
  <c r="F106" i="10"/>
  <c r="F105" i="10"/>
  <c r="F104" i="10"/>
  <c r="F103" i="10"/>
  <c r="F102" i="10"/>
  <c r="F101" i="10"/>
  <c r="F100" i="10"/>
  <c r="F99" i="10"/>
  <c r="F98" i="10"/>
  <c r="F97" i="10"/>
  <c r="F96" i="10"/>
  <c r="F95" i="10"/>
  <c r="F94" i="10"/>
  <c r="F93" i="10"/>
  <c r="F92" i="10"/>
  <c r="F91" i="10"/>
  <c r="F90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6" i="10"/>
  <c r="F75" i="10"/>
  <c r="F74" i="10"/>
  <c r="F73" i="10"/>
  <c r="F72" i="10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922" i="10"/>
  <c r="F923" i="10"/>
  <c r="F924" i="10"/>
  <c r="F921" i="10"/>
  <c r="R15" i="5" l="1" a="1"/>
  <c r="R15" i="5" s="1"/>
  <c r="K41" i="7" a="1"/>
  <c r="K41" i="7" s="1"/>
  <c r="B41" i="7" a="1"/>
  <c r="B41" i="7" s="1"/>
  <c r="C36" i="7"/>
  <c r="I33" i="7"/>
  <c r="F33" i="7"/>
  <c r="C33" i="7"/>
  <c r="I32" i="7"/>
  <c r="F32" i="7"/>
  <c r="I31" i="7"/>
  <c r="F31" i="7"/>
  <c r="I30" i="7"/>
  <c r="F30" i="7"/>
  <c r="E30" i="7"/>
  <c r="I29" i="7"/>
  <c r="C29" i="7"/>
  <c r="I28" i="7"/>
  <c r="G26" i="7"/>
  <c r="C26" i="7"/>
  <c r="G25" i="7"/>
  <c r="F25" i="7"/>
  <c r="G24" i="7"/>
  <c r="F24" i="7"/>
  <c r="G23" i="7"/>
  <c r="F23" i="7"/>
  <c r="D23" i="7"/>
  <c r="C23" i="7"/>
  <c r="G22" i="7"/>
  <c r="I21" i="7"/>
  <c r="G21" i="7"/>
  <c r="I20" i="7"/>
  <c r="G20" i="7"/>
  <c r="E20" i="7"/>
  <c r="I19" i="7"/>
  <c r="G19" i="7"/>
  <c r="E19" i="7"/>
  <c r="C19" i="7"/>
  <c r="G18" i="7"/>
  <c r="E18" i="7"/>
  <c r="G17" i="7"/>
  <c r="G16" i="7"/>
  <c r="G15" i="7"/>
  <c r="G14" i="7"/>
  <c r="C14" i="7"/>
  <c r="H13" i="7"/>
  <c r="G13" i="7"/>
  <c r="G12" i="7"/>
  <c r="F12" i="7"/>
  <c r="I11" i="7"/>
  <c r="G11" i="7"/>
  <c r="F11" i="7"/>
  <c r="C11" i="7"/>
  <c r="I10" i="7"/>
  <c r="G10" i="7"/>
  <c r="I9" i="7"/>
  <c r="G9" i="7"/>
  <c r="E9" i="7"/>
  <c r="G8" i="7"/>
  <c r="E8" i="7"/>
  <c r="G7" i="7"/>
  <c r="C7" i="7"/>
  <c r="G6" i="7"/>
  <c r="W18" i="4" a="1"/>
  <c r="W18" i="4" s="1"/>
  <c r="X4" i="1" a="1"/>
  <c r="X4" i="1" s="1"/>
  <c r="S4" i="1" a="1"/>
  <c r="S4" i="1" s="1"/>
  <c r="N4" i="1" a="1"/>
  <c r="N4" i="1" s="1"/>
  <c r="I4" i="1" a="1"/>
  <c r="I4" i="1" s="1"/>
  <c r="I33" i="6"/>
  <c r="I32" i="6"/>
  <c r="I31" i="6"/>
  <c r="S6" i="6" a="1"/>
  <c r="S6" i="6" s="1"/>
  <c r="F33" i="6"/>
  <c r="F32" i="6"/>
  <c r="F31" i="6"/>
  <c r="F30" i="6"/>
  <c r="F25" i="6"/>
  <c r="F24" i="6"/>
  <c r="F23" i="6"/>
  <c r="F12" i="6"/>
  <c r="F11" i="6"/>
  <c r="G22" i="6"/>
  <c r="G23" i="6"/>
  <c r="G24" i="6"/>
  <c r="G25" i="6"/>
  <c r="G26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C11" i="6"/>
  <c r="C14" i="6"/>
  <c r="C19" i="6"/>
  <c r="C23" i="6"/>
  <c r="C26" i="6"/>
  <c r="C29" i="6"/>
  <c r="I10" i="6"/>
  <c r="I9" i="6"/>
  <c r="I11" i="6"/>
  <c r="H13" i="6"/>
  <c r="E9" i="6"/>
  <c r="E18" i="6"/>
  <c r="E20" i="6"/>
  <c r="E30" i="6"/>
  <c r="E19" i="6"/>
  <c r="E8" i="6"/>
  <c r="I30" i="6"/>
  <c r="I29" i="6"/>
  <c r="I28" i="6"/>
  <c r="I20" i="6"/>
  <c r="I21" i="6"/>
  <c r="C7" i="6"/>
  <c r="C36" i="6"/>
  <c r="C33" i="6"/>
  <c r="I19" i="6"/>
  <c r="D23" i="6"/>
  <c r="AB4" i="1" l="1" a="1"/>
  <c r="AB4" i="1" s="1"/>
  <c r="AG4" i="1" a="1"/>
  <c r="AG4" i="1" s="1"/>
  <c r="B41" i="6" a="1"/>
  <c r="B41" i="6" s="1"/>
  <c r="K41" i="6" a="1"/>
  <c r="K41" i="6" s="1"/>
  <c r="N15" i="5" a="1"/>
  <c r="N15" i="5" s="1"/>
  <c r="G4" i="3" l="1" a="1"/>
  <c r="G4" i="3" s="1"/>
  <c r="K4" i="2" a="1"/>
  <c r="K4" i="2" s="1"/>
  <c r="G4" i="2" a="1"/>
  <c r="G4" i="2" s="1"/>
  <c r="E9" i="4"/>
  <c r="D6" i="4"/>
  <c r="E9" i="3"/>
  <c r="D6" i="3"/>
  <c r="E9" i="2"/>
  <c r="D6" i="2"/>
  <c r="Q4" i="4" l="1" a="1"/>
  <c r="Q4" i="4" s="1"/>
  <c r="Q12" i="4" s="1"/>
  <c r="H4" i="4" a="1"/>
  <c r="H4" i="4" s="1"/>
  <c r="X18" i="4" a="1"/>
  <c r="X18" i="4" s="1"/>
  <c r="V14" i="4" a="1"/>
  <c r="V14" i="4" s="1"/>
  <c r="X10" i="4" a="1"/>
  <c r="X10" i="4" s="1"/>
  <c r="V4" i="4" a="1"/>
  <c r="V4" i="4" s="1"/>
  <c r="AF4" i="1" a="1"/>
  <c r="AF4" i="1" s="1"/>
  <c r="R12" i="4" l="1"/>
  <c r="S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<sst xmlns="http://schemas.openxmlformats.org/spreadsheetml/2006/main" count="248" uniqueCount="97">
  <si>
    <t>Time Series A</t>
  </si>
  <si>
    <t>Time Series B</t>
  </si>
  <si>
    <t>Dates</t>
  </si>
  <si>
    <t>Values</t>
  </si>
  <si>
    <t>Values B</t>
  </si>
  <si>
    <t>Values A</t>
  </si>
  <si>
    <t>Values1</t>
  </si>
  <si>
    <t>Values2</t>
  </si>
  <si>
    <t>1) Combined Time Series A and B</t>
  </si>
  <si>
    <t>2) Time Series A with Matching B</t>
  </si>
  <si>
    <t>3) Time Series B with Matching A</t>
  </si>
  <si>
    <t>4) Combined Time Series A or B</t>
  </si>
  <si>
    <t>Simple Imputation Strategies</t>
  </si>
  <si>
    <t>A</t>
  </si>
  <si>
    <t>B</t>
  </si>
  <si>
    <t>C</t>
  </si>
  <si>
    <t>blank</t>
  </si>
  <si>
    <t xml:space="preserve"> </t>
  </si>
  <si>
    <t>Digits After The Comma</t>
  </si>
  <si>
    <t>Digits Before The Comma</t>
  </si>
  <si>
    <t>Data</t>
  </si>
  <si>
    <t>Data Types</t>
  </si>
  <si>
    <t>Evaluate Observations</t>
  </si>
  <si>
    <t>Evaluate Series</t>
  </si>
  <si>
    <t>nNonzeros</t>
  </si>
  <si>
    <t>nZeros</t>
  </si>
  <si>
    <t>nBlanks</t>
  </si>
  <si>
    <t>nStrings</t>
  </si>
  <si>
    <t>nErrors</t>
  </si>
  <si>
    <t>ObsID</t>
  </si>
  <si>
    <t xml:space="preserve">   </t>
  </si>
  <si>
    <t>% Clean Data</t>
  </si>
  <si>
    <t>nObs Jagged Data Matrix</t>
  </si>
  <si>
    <t>a</t>
  </si>
  <si>
    <t>I</t>
  </si>
  <si>
    <t>II</t>
  </si>
  <si>
    <t>III</t>
  </si>
  <si>
    <t>Category</t>
  </si>
  <si>
    <t>Proxy Indicator</t>
  </si>
  <si>
    <t>DoUseExistingData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</si>
  <si>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</si>
  <si>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</si>
  <si>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</si>
  <si>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</si>
  <si>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</si>
  <si>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</si>
  <si>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</si>
  <si>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</si>
  <si>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</si>
  <si>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</si>
  <si>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</si>
  <si>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Data with Proxy Assets</t>
  </si>
  <si>
    <t>PROXY TIME SERIES BY THEIR CATEGORY AVERAGES</t>
  </si>
  <si>
    <t>Category Averages (incl. all data)</t>
  </si>
  <si>
    <t>Original Data</t>
  </si>
  <si>
    <t>na</t>
  </si>
  <si>
    <t>z</t>
  </si>
  <si>
    <t>Gap Matrix</t>
  </si>
  <si>
    <t>Frequencies Of Gap Sizes</t>
  </si>
  <si>
    <t>D</t>
  </si>
  <si>
    <t>E</t>
  </si>
  <si>
    <t>F</t>
  </si>
  <si>
    <t>G</t>
  </si>
  <si>
    <t>ANALYSIS OF GAPS</t>
  </si>
  <si>
    <t>Gap Size</t>
  </si>
  <si>
    <t>Jagged Data</t>
  </si>
  <si>
    <t>Imputation: Linear Regression with Maximum Gap Size</t>
  </si>
  <si>
    <t>MaxGapSize</t>
  </si>
  <si>
    <t>nPositives</t>
  </si>
  <si>
    <t>nNegatives</t>
  </si>
  <si>
    <t>Number of Joint Observations</t>
  </si>
  <si>
    <t>nObs Left</t>
  </si>
  <si>
    <t>nObs Left when Dropping Observations</t>
  </si>
  <si>
    <t>nObs Left when Dropping Series</t>
  </si>
  <si>
    <t>Repeats Matrix</t>
  </si>
  <si>
    <t>ANALYSIS OF REPEATS (=SEQUENCES OF REPEATED OBSERVATIONS)</t>
  </si>
  <si>
    <t>Frequency of Repeat Block Sizes</t>
  </si>
  <si>
    <t>nRepeats</t>
  </si>
  <si>
    <t>Data with Missing and Repeated Observations</t>
  </si>
  <si>
    <t>DoReplaceAll</t>
  </si>
  <si>
    <t>MinGapSize</t>
  </si>
  <si>
    <t>…for a simpler version, see apaImputation.Mean.Crossection.Category</t>
  </si>
  <si>
    <t>Data Matrix</t>
  </si>
  <si>
    <t>Series1</t>
  </si>
  <si>
    <t>Serie2</t>
  </si>
  <si>
    <t>Latest-Of-Month Data Matrix</t>
  </si>
  <si>
    <r>
      <rPr>
        <b/>
        <sz val="11"/>
        <color rgb="FFFF0000"/>
        <rFont val="Aptos Narrow"/>
        <family val="2"/>
        <scheme val="minor"/>
      </rPr>
      <t>IMPORTANT</t>
    </r>
    <r>
      <rPr>
        <sz val="11"/>
        <color rgb="FFFF0000"/>
        <rFont val="Aptos Narrow"/>
        <family val="2"/>
        <scheme val="minor"/>
      </rPr>
      <t>: Data Matrix must be sorted by Dates in ascending order!</t>
    </r>
  </si>
  <si>
    <t>Weekday (Mon=1)</t>
  </si>
  <si>
    <t>Latest-Of-Week Data Matrix</t>
  </si>
  <si>
    <t>Earliest-Of-Week Data Matrix</t>
  </si>
  <si>
    <t>Earliest-Of-Month Data Matrix</t>
  </si>
  <si>
    <t>Month</t>
  </si>
  <si>
    <t>Week</t>
  </si>
  <si>
    <t>Latest-Of-Quarter Data Matrix</t>
  </si>
  <si>
    <t>Earliest-Of-Quarter Data Matrix</t>
  </si>
  <si>
    <t>Latest-Of-Year Data Matrix</t>
  </si>
  <si>
    <t>Earliest-Of-Year Data Matrix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</si>
</sst>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000"/>
    <numFmt numFmtId="165" formatCode="_ * #,##0_ ;_ * \-#,##0_ ;_ * &quot;-&quot;??_ ;_ @_ "/>
  </numFmts>
  <fonts count="16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9"/>
      <name val="Aptos Narrow"/>
      <family val="2"/>
      <scheme val="minor"/>
    </font>
    <font>
      <sz val="11"/>
      <color theme="4"/>
      <name val="Aptos Narrow"/>
      <family val="2"/>
      <scheme val="minor"/>
    </font>
    <font>
      <b/>
      <sz val="11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9"/>
      <name val="Aptos Narrow"/>
      <family val="2"/>
      <scheme val="minor"/>
    </font>
    <font>
      <b/>
      <sz val="11"/>
      <name val="Aptos Narrow"/>
      <family val="2"/>
      <scheme val="minor"/>
    </font>
    <font>
      <i/>
      <sz val="8"/>
      <color theme="2" tint="-9.9978637043366805E-2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b/>
      <sz val="11"/>
      <color theme="2" tint="-9.9978637043366805E-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54">
    <xf numFmtId="0" fontId="0" fillId="0" borderId="0" xfId="0"/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14" fontId="3" fillId="0" borderId="0" xfId="0" applyNumberFormat="1" applyFont="1"/>
    <xf numFmtId="0" fontId="3" fillId="0" borderId="0" xfId="0" applyFont="1"/>
    <xf numFmtId="14" fontId="4" fillId="0" borderId="0" xfId="0" applyNumberFormat="1" applyFont="1"/>
    <xf numFmtId="0" fontId="4" fillId="0" borderId="0" xfId="0" applyFont="1"/>
    <xf numFmtId="14" fontId="2" fillId="0" borderId="0" xfId="0" applyNumberFormat="1" applyFont="1"/>
    <xf numFmtId="0" fontId="2" fillId="0" borderId="0" xfId="0" applyFont="1"/>
    <xf numFmtId="14" fontId="5" fillId="0" borderId="0" xfId="0" applyNumberFormat="1" applyFont="1"/>
    <xf numFmtId="0" fontId="6" fillId="0" borderId="0" xfId="0" applyFont="1"/>
    <xf numFmtId="14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14" fontId="6" fillId="0" borderId="0" xfId="0" applyNumberFormat="1" applyFont="1"/>
    <xf numFmtId="2" fontId="4" fillId="0" borderId="0" xfId="0" applyNumberFormat="1" applyFont="1"/>
    <xf numFmtId="164" fontId="4" fillId="0" borderId="0" xfId="0" applyNumberFormat="1" applyFont="1"/>
    <xf numFmtId="0" fontId="8" fillId="0" borderId="0" xfId="0" applyFont="1"/>
    <xf numFmtId="0" fontId="8" fillId="0" borderId="0" xfId="0" applyFont="1" applyAlignment="1">
      <alignment horizontal="right"/>
    </xf>
    <xf numFmtId="10" fontId="0" fillId="0" borderId="0" xfId="1" applyNumberFormat="1" applyFont="1"/>
    <xf numFmtId="10" fontId="0" fillId="0" borderId="0" xfId="1" applyNumberFormat="1" applyFont="1" applyAlignment="1">
      <alignment horizontal="right"/>
    </xf>
    <xf numFmtId="1" fontId="0" fillId="0" borderId="0" xfId="2" applyNumberFormat="1" applyFont="1"/>
    <xf numFmtId="10" fontId="0" fillId="4" borderId="0" xfId="1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10" fontId="0" fillId="3" borderId="0" xfId="1" applyNumberFormat="1" applyFont="1" applyFill="1" applyAlignment="1">
      <alignment horizontal="right"/>
    </xf>
    <xf numFmtId="165" fontId="0" fillId="0" borderId="0" xfId="2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5" fillId="0" borderId="0" xfId="0" applyFont="1"/>
    <xf numFmtId="165" fontId="6" fillId="0" borderId="0" xfId="2" applyNumberFormat="1" applyFont="1" applyAlignment="1">
      <alignment horizontal="right"/>
    </xf>
    <xf numFmtId="10" fontId="6" fillId="0" borderId="0" xfId="1" applyNumberFormat="1" applyFont="1"/>
    <xf numFmtId="10" fontId="3" fillId="0" borderId="0" xfId="1" applyNumberFormat="1" applyFont="1" applyAlignment="1">
      <alignment horizontal="right"/>
    </xf>
    <xf numFmtId="165" fontId="3" fillId="0" borderId="0" xfId="2" applyNumberFormat="1" applyFont="1" applyAlignment="1">
      <alignment horizontal="right"/>
    </xf>
    <xf numFmtId="10" fontId="9" fillId="0" borderId="0" xfId="1" applyNumberFormat="1" applyFont="1" applyAlignment="1">
      <alignment horizontal="left"/>
    </xf>
    <xf numFmtId="10" fontId="2" fillId="0" borderId="0" xfId="1" applyNumberFormat="1" applyFont="1"/>
    <xf numFmtId="10" fontId="2" fillId="0" borderId="0" xfId="1" applyNumberFormat="1" applyFont="1" applyAlignment="1">
      <alignment horizontal="left"/>
    </xf>
    <xf numFmtId="10" fontId="7" fillId="0" borderId="0" xfId="1" applyNumberFormat="1" applyFont="1"/>
    <xf numFmtId="1" fontId="7" fillId="0" borderId="0" xfId="1" applyNumberFormat="1" applyFont="1"/>
    <xf numFmtId="0" fontId="2" fillId="0" borderId="0" xfId="0" applyFont="1" applyAlignment="1">
      <alignment horizontal="right"/>
    </xf>
    <xf numFmtId="1" fontId="2" fillId="0" borderId="0" xfId="1" applyNumberFormat="1" applyFont="1"/>
    <xf numFmtId="1" fontId="3" fillId="0" borderId="0" xfId="1" applyNumberFormat="1" applyFont="1"/>
    <xf numFmtId="1" fontId="10" fillId="0" borderId="0" xfId="1" applyNumberFormat="1" applyFont="1"/>
    <xf numFmtId="10" fontId="7" fillId="0" borderId="0" xfId="1" applyNumberFormat="1" applyFont="1" applyAlignment="1">
      <alignment horizontal="right"/>
    </xf>
    <xf numFmtId="43" fontId="4" fillId="0" borderId="0" xfId="2" applyFont="1"/>
    <xf numFmtId="10" fontId="7" fillId="5" borderId="0" xfId="1" applyNumberFormat="1" applyFont="1" applyFill="1" applyAlignment="1">
      <alignment horizontal="right"/>
    </xf>
    <xf numFmtId="0" fontId="9" fillId="0" borderId="0" xfId="0" applyFont="1" applyAlignment="1">
      <alignment horizontal="right"/>
    </xf>
    <xf numFmtId="165" fontId="0" fillId="0" borderId="0" xfId="2" applyNumberFormat="1" applyFont="1"/>
    <xf numFmtId="10" fontId="11" fillId="0" borderId="0" xfId="1" applyNumberFormat="1" applyFont="1" applyAlignment="1">
      <alignment horizontal="right"/>
    </xf>
    <xf numFmtId="0" fontId="10" fillId="0" borderId="0" xfId="0" applyFont="1"/>
    <xf numFmtId="14" fontId="8" fillId="0" borderId="0" xfId="0" applyNumberFormat="1" applyFont="1"/>
    <xf numFmtId="14" fontId="10" fillId="0" borderId="0" xfId="0" applyNumberFormat="1" applyFont="1"/>
    <xf numFmtId="0" fontId="12" fillId="0" borderId="0" xfId="0" applyFont="1"/>
    <xf numFmtId="0" fontId="14" fillId="0" borderId="0" xfId="0" applyFont="1"/>
    <xf numFmtId="0" fontId="15" fillId="0" borderId="0" xfId="0" applyFont="1"/>
    <xf numFmtId="0" fontId="14" fillId="0" borderId="0" xfId="0" applyFont="1" applyAlignment="1">
      <alignment horizontal="right"/>
    </xf>
  </cellXfs>
  <cellStyles count="3">
    <cellStyle name="Comma" xfId="2" builtinId="3"/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'Dates Matching'!$AG$4:$AG$22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8.392370837561085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16.718629982753885</c:v>
                </c:pt>
                <c:pt idx="18">
                  <c:v>18.774570325989558</c:v>
                </c:pt>
              </c:numCache>
            </c:numRef>
          </c:xVal>
          <c:yVal>
            <c:numRef>
              <c:f>'Dates Matching'!$AH$4:$AH$22</c:f>
              <c:numCache>
                <c:formatCode>General</c:formatCode>
                <c:ptCount val="19"/>
                <c:pt idx="0">
                  <c:v>10</c:v>
                </c:pt>
                <c:pt idx="1">
                  <c:v>19.234527687294971</c:v>
                </c:pt>
                <c:pt idx="2">
                  <c:v>20</c:v>
                </c:pt>
                <c:pt idx="3">
                  <c:v>30</c:v>
                </c:pt>
                <c:pt idx="4">
                  <c:v>33.452768729640738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52.466808676591135</c:v>
                </c:pt>
                <c:pt idx="9">
                  <c:v>57.210224018236232</c:v>
                </c:pt>
                <c:pt idx="10">
                  <c:v>61.953639359881365</c:v>
                </c:pt>
                <c:pt idx="11">
                  <c:v>66.697054701526525</c:v>
                </c:pt>
                <c:pt idx="12">
                  <c:v>71.440470043171388</c:v>
                </c:pt>
                <c:pt idx="13">
                  <c:v>70</c:v>
                </c:pt>
                <c:pt idx="14">
                  <c:v>80</c:v>
                </c:pt>
                <c:pt idx="15">
                  <c:v>85.670716068106742</c:v>
                </c:pt>
                <c:pt idx="16">
                  <c:v>90.414131409751775</c:v>
                </c:pt>
                <c:pt idx="17">
                  <c:v>90</c:v>
                </c:pt>
                <c:pt idx="1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5B3-4215-8A0D-8A33547E9E2C}"/>
            </c:ext>
          </c:extLst>
        </c:ser>
        <c:ser>
          <c:idx val="1"/>
          <c:order val="1"/>
          <c:tx>
            <c:v>Linear Interpolation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'Dates Matching'!$AC$4:$AC$20</c:f>
              <c:numCache>
                <c:formatCode>General</c:formatCode>
                <c:ptCount val="1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</c:numCache>
            </c:numRef>
          </c:xVal>
          <c:yVal>
            <c:numRef>
              <c:f>'Dates Matching'!$AD$4:$AD$20</c:f>
              <c:numCache>
                <c:formatCode>General</c:formatCode>
                <c:ptCount val="17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30</c:v>
                </c:pt>
                <c:pt idx="4">
                  <c:v>35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61.666666666666664</c:v>
                </c:pt>
                <c:pt idx="9">
                  <c:v>63.333333333333329</c:v>
                </c:pt>
                <c:pt idx="10">
                  <c:v>65</c:v>
                </c:pt>
                <c:pt idx="11">
                  <c:v>66.666666666666671</c:v>
                </c:pt>
                <c:pt idx="12">
                  <c:v>68.333333333333343</c:v>
                </c:pt>
                <c:pt idx="13">
                  <c:v>70</c:v>
                </c:pt>
                <c:pt idx="14">
                  <c:v>80</c:v>
                </c:pt>
                <c:pt idx="15">
                  <c:v>83.333333333333329</c:v>
                </c:pt>
                <c:pt idx="16">
                  <c:v>86.666666666666657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5B3-4215-8A0D-8A33547E9E2C}"/>
            </c:ext>
          </c:extLst>
        </c:ser>
        <c:ser>
          <c:idx val="2"/>
          <c:order val="2"/>
          <c:tx>
            <c:v>Matching Observations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'Dates Matching'!$Y$4:$Y$22</c:f>
              <c:numCache>
                <c:formatCode>General</c:formatCode>
                <c:ptCount val="19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#N/A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#N/A</c:v>
                </c:pt>
                <c:pt idx="18">
                  <c:v>#N/A</c:v>
                </c:pt>
              </c:numCache>
            </c:numRef>
          </c:xVal>
          <c:yVal>
            <c:numRef>
              <c:f>'Dates Matching'!$Z$4:$Z$22</c:f>
              <c:numCache>
                <c:formatCode>General</c:formatCode>
                <c:ptCount val="19"/>
                <c:pt idx="0">
                  <c:v>10</c:v>
                </c:pt>
                <c:pt idx="1">
                  <c:v>#N/A</c:v>
                </c:pt>
                <c:pt idx="2">
                  <c:v>20</c:v>
                </c:pt>
                <c:pt idx="3">
                  <c:v>30</c:v>
                </c:pt>
                <c:pt idx="4">
                  <c:v>#N/A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70</c:v>
                </c:pt>
                <c:pt idx="14">
                  <c:v>80</c:v>
                </c:pt>
                <c:pt idx="15">
                  <c:v>#N/A</c:v>
                </c:pt>
                <c:pt idx="16">
                  <c:v>#N/A</c:v>
                </c:pt>
                <c:pt idx="17">
                  <c:v>90</c:v>
                </c:pt>
                <c:pt idx="18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5B3-4215-8A0D-8A33547E9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0484336"/>
        <c:axId val="720484816"/>
      </c:scatterChart>
      <c:valAx>
        <c:axId val="720484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720484816"/>
        <c:crosses val="autoZero"/>
        <c:crossBetween val="midCat"/>
      </c:valAx>
      <c:valAx>
        <c:axId val="720484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7204843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Series G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Imputed Gaps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Gaps!$Y$6:$Y$37</c:f>
              <c:numCache>
                <c:formatCode>0.00%</c:formatCode>
                <c:ptCount val="32"/>
                <c:pt idx="0">
                  <c:v>6.8226120857699524E-3</c:v>
                </c:pt>
                <c:pt idx="1">
                  <c:v>7.4217489512746759E-3</c:v>
                </c:pt>
                <c:pt idx="2">
                  <c:v>5.1249199231262477E-3</c:v>
                </c:pt>
                <c:pt idx="3">
                  <c:v>-5.6659763234180559E-3</c:v>
                </c:pt>
                <c:pt idx="4">
                  <c:v>7.8377961017584447E-3</c:v>
                </c:pt>
                <c:pt idx="5">
                  <c:v>1.1672525038993495E-3</c:v>
                </c:pt>
                <c:pt idx="6">
                  <c:v>3.4310667498440584E-3</c:v>
                </c:pt>
                <c:pt idx="7">
                  <c:v>-6.2169723344740468E-4</c:v>
                </c:pt>
                <c:pt idx="8">
                  <c:v>-0.12690513219284594</c:v>
                </c:pt>
                <c:pt idx="9">
                  <c:v>-8.9063056644104188E-3</c:v>
                </c:pt>
                <c:pt idx="10">
                  <c:v>1.5815959741193542E-2</c:v>
                </c:pt>
                <c:pt idx="11">
                  <c:v>3.8570417551309299E-2</c:v>
                </c:pt>
                <c:pt idx="12">
                  <c:v>-2.555366269165249E-2</c:v>
                </c:pt>
                <c:pt idx="13">
                  <c:v>8.887044961074184E-3</c:v>
                </c:pt>
                <c:pt idx="14">
                  <c:v>-8.023697506851047E-3</c:v>
                </c:pt>
                <c:pt idx="15">
                  <c:v>1.2258454107926824E-2</c:v>
                </c:pt>
                <c:pt idx="16">
                  <c:v>2.0387007601935014E-2</c:v>
                </c:pt>
                <c:pt idx="17">
                  <c:v>4.402302742973152E-3</c:v>
                </c:pt>
                <c:pt idx="18">
                  <c:v>3.0343897505056283E-3</c:v>
                </c:pt>
                <c:pt idx="19">
                  <c:v>8.0672268907562295E-3</c:v>
                </c:pt>
                <c:pt idx="20">
                  <c:v>-2.2007335778592818E-2</c:v>
                </c:pt>
                <c:pt idx="21">
                  <c:v>1.7047391749063223E-3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1.7161716171617103E-2</c:v>
                </c:pt>
                <c:pt idx="29">
                  <c:v>-1.8818948734588004E-2</c:v>
                </c:pt>
                <c:pt idx="30">
                  <c:v>3.5052910052910224E-2</c:v>
                </c:pt>
                <c:pt idx="31">
                  <c:v>3.1948881789136685E-3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9B-4619-B729-F5DD7E413F8B}"/>
            </c:ext>
          </c:extLst>
        </c:ser>
        <c:ser>
          <c:idx val="0"/>
          <c:order val="1"/>
          <c:tx>
            <c:v>Original Data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Gaps!$I$6:$I$37</c:f>
              <c:numCache>
                <c:formatCode>0.00%</c:formatCode>
                <c:ptCount val="32"/>
                <c:pt idx="0">
                  <c:v>6.8226120857699524E-3</c:v>
                </c:pt>
                <c:pt idx="1">
                  <c:v>7.4217489512746759E-3</c:v>
                </c:pt>
                <c:pt idx="2">
                  <c:v>5.1249199231262477E-3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3.4310667498440584E-3</c:v>
                </c:pt>
                <c:pt idx="7">
                  <c:v>-6.2169723344740468E-4</c:v>
                </c:pt>
                <c:pt idx="8">
                  <c:v>-0.12690513219284594</c:v>
                </c:pt>
                <c:pt idx="9">
                  <c:v>-8.9063056644104188E-3</c:v>
                </c:pt>
                <c:pt idx="10">
                  <c:v>1.5815959741193542E-2</c:v>
                </c:pt>
                <c:pt idx="11">
                  <c:v>3.8570417551309299E-2</c:v>
                </c:pt>
                <c:pt idx="12">
                  <c:v>-2.555366269165249E-2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2.0387007601935014E-2</c:v>
                </c:pt>
                <c:pt idx="17">
                  <c:v>4.402302742973152E-3</c:v>
                </c:pt>
                <c:pt idx="18">
                  <c:v>3.0343897505056283E-3</c:v>
                </c:pt>
                <c:pt idx="19">
                  <c:v>8.0672268907562295E-3</c:v>
                </c:pt>
                <c:pt idx="20">
                  <c:v>-2.2007335778592818E-2</c:v>
                </c:pt>
                <c:pt idx="21">
                  <c:v>1.7047391749063223E-3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1.7161716171617103E-2</c:v>
                </c:pt>
                <c:pt idx="29">
                  <c:v>-1.8818948734588004E-2</c:v>
                </c:pt>
                <c:pt idx="30">
                  <c:v>3.5052910052910224E-2</c:v>
                </c:pt>
                <c:pt idx="31">
                  <c:v>3.1948881789136685E-3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9B-4619-B729-F5DD7E413F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5115231"/>
        <c:axId val="1185112831"/>
      </c:lineChart>
      <c:catAx>
        <c:axId val="1185115231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85112831"/>
        <c:crosses val="autoZero"/>
        <c:auto val="1"/>
        <c:lblAlgn val="ctr"/>
        <c:lblOffset val="100"/>
        <c:noMultiLvlLbl val="0"/>
      </c:catAx>
      <c:valAx>
        <c:axId val="118511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8511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Series 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Imputed Gaps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Gaps!$S$6:$S$37</c:f>
              <c:numCache>
                <c:formatCode>0.00%</c:formatCode>
                <c:ptCount val="32"/>
                <c:pt idx="0">
                  <c:v>-1.6589861751152069E-2</c:v>
                </c:pt>
                <c:pt idx="1">
                  <c:v>-6.5604498530029429E-3</c:v>
                </c:pt>
                <c:pt idx="2">
                  <c:v>2.3584905660377409E-2</c:v>
                </c:pt>
                <c:pt idx="3">
                  <c:v>1.3824884792626779E-2</c:v>
                </c:pt>
                <c:pt idx="4">
                  <c:v>3.6363636363636598E-3</c:v>
                </c:pt>
                <c:pt idx="5">
                  <c:v>9.9637681163645738E-3</c:v>
                </c:pt>
                <c:pt idx="6">
                  <c:v>-8.9686098654707669E-3</c:v>
                </c:pt>
                <c:pt idx="7">
                  <c:v>-1.2669683257918618E-2</c:v>
                </c:pt>
                <c:pt idx="8">
                  <c:v>-9.1659023148318202E-4</c:v>
                </c:pt>
                <c:pt idx="9">
                  <c:v>2.7522935779815683E-3</c:v>
                </c:pt>
                <c:pt idx="10">
                  <c:v>-7.3193046660566807E-3</c:v>
                </c:pt>
                <c:pt idx="11">
                  <c:v>2.6728110599078425E-2</c:v>
                </c:pt>
                <c:pt idx="12">
                  <c:v>-1.2567324955116699E-2</c:v>
                </c:pt>
                <c:pt idx="13">
                  <c:v>-5.4545454520614853E-3</c:v>
                </c:pt>
                <c:pt idx="14">
                  <c:v>9.1407678244972423E-3</c:v>
                </c:pt>
                <c:pt idx="15">
                  <c:v>-2.6268115942028936E-2</c:v>
                </c:pt>
                <c:pt idx="16">
                  <c:v>2.3255813953488413E-2</c:v>
                </c:pt>
                <c:pt idx="17">
                  <c:v>1.2561682423944585E-2</c:v>
                </c:pt>
                <c:pt idx="18">
                  <c:v>9.0909090909097046E-4</c:v>
                </c:pt>
                <c:pt idx="19">
                  <c:v>1.0899182561308063E-2</c:v>
                </c:pt>
                <c:pt idx="20">
                  <c:v>-1.2620851368177768E-2</c:v>
                </c:pt>
                <c:pt idx="21">
                  <c:v>2.3657870791628843E-2</c:v>
                </c:pt>
                <c:pt idx="22">
                  <c:v>2.7555555555555555E-2</c:v>
                </c:pt>
                <c:pt idx="23">
                  <c:v>9.2415967396184441E-3</c:v>
                </c:pt>
                <c:pt idx="24">
                  <c:v>-2.4013722126929649E-2</c:v>
                </c:pt>
                <c:pt idx="25">
                  <c:v>0.12302284710017553</c:v>
                </c:pt>
                <c:pt idx="26">
                  <c:v>-4.3035993740219047E-2</c:v>
                </c:pt>
                <c:pt idx="27">
                  <c:v>-4.3803505197671753E-3</c:v>
                </c:pt>
                <c:pt idx="28">
                  <c:v>5.7518488085457342E-3</c:v>
                </c:pt>
                <c:pt idx="29">
                  <c:v>-3.104575163398704E-2</c:v>
                </c:pt>
                <c:pt idx="30">
                  <c:v>9.8835927933838622E-2</c:v>
                </c:pt>
                <c:pt idx="31">
                  <c:v>8.3981337480559803E-2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1-4FB3-B49A-67E9A4B27D2F}"/>
            </c:ext>
          </c:extLst>
        </c:ser>
        <c:ser>
          <c:idx val="0"/>
          <c:order val="1"/>
          <c:tx>
            <c:v>Original Data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Gaps!$C$6:$C$37</c:f>
              <c:numCache>
                <c:formatCode>0.00%</c:formatCode>
                <c:ptCount val="32"/>
                <c:pt idx="0">
                  <c:v>-1.6589861751152069E-2</c:v>
                </c:pt>
                <c:pt idx="1">
                  <c:v>#N/A</c:v>
                </c:pt>
                <c:pt idx="2">
                  <c:v>2.3584905660377409E-2</c:v>
                </c:pt>
                <c:pt idx="3">
                  <c:v>1.3824884792626779E-2</c:v>
                </c:pt>
                <c:pt idx="4">
                  <c:v>3.6363636363636598E-3</c:v>
                </c:pt>
                <c:pt idx="5">
                  <c:v>#N/A</c:v>
                </c:pt>
                <c:pt idx="6">
                  <c:v>-8.9686098654707669E-3</c:v>
                </c:pt>
                <c:pt idx="7">
                  <c:v>-1.2669683257918618E-2</c:v>
                </c:pt>
                <c:pt idx="8">
                  <c:v>#N/A</c:v>
                </c:pt>
                <c:pt idx="9">
                  <c:v>2.7522935779815683E-3</c:v>
                </c:pt>
                <c:pt idx="10">
                  <c:v>-7.3193046660566807E-3</c:v>
                </c:pt>
                <c:pt idx="11">
                  <c:v>2.6728110599078425E-2</c:v>
                </c:pt>
                <c:pt idx="12">
                  <c:v>-1.2567324955116699E-2</c:v>
                </c:pt>
                <c:pt idx="13">
                  <c:v>#N/A</c:v>
                </c:pt>
                <c:pt idx="14">
                  <c:v>9.1407678244972423E-3</c:v>
                </c:pt>
                <c:pt idx="15">
                  <c:v>-2.6268115942028936E-2</c:v>
                </c:pt>
                <c:pt idx="16">
                  <c:v>2.3255813953488413E-2</c:v>
                </c:pt>
                <c:pt idx="17">
                  <c:v>#N/A</c:v>
                </c:pt>
                <c:pt idx="18">
                  <c:v>9.0909090909097046E-4</c:v>
                </c:pt>
                <c:pt idx="19">
                  <c:v>1.0899182561308063E-2</c:v>
                </c:pt>
                <c:pt idx="20">
                  <c:v>#N/A</c:v>
                </c:pt>
                <c:pt idx="21">
                  <c:v>2.3657870791628843E-2</c:v>
                </c:pt>
                <c:pt idx="22">
                  <c:v>2.7555555555555555E-2</c:v>
                </c:pt>
                <c:pt idx="23">
                  <c:v>#N/A</c:v>
                </c:pt>
                <c:pt idx="24">
                  <c:v>-2.4013722126929649E-2</c:v>
                </c:pt>
                <c:pt idx="25">
                  <c:v>0.12302284710017553</c:v>
                </c:pt>
                <c:pt idx="26">
                  <c:v>-4.3035993740219047E-2</c:v>
                </c:pt>
                <c:pt idx="27">
                  <c:v>#N/A</c:v>
                </c:pt>
                <c:pt idx="28">
                  <c:v>5.7518488085457342E-3</c:v>
                </c:pt>
                <c:pt idx="29">
                  <c:v>-3.104575163398704E-2</c:v>
                </c:pt>
                <c:pt idx="30">
                  <c:v>#N/A</c:v>
                </c:pt>
                <c:pt idx="31">
                  <c:v>8.3981337480559803E-2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1-4FB3-B49A-67E9A4B27D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5115231"/>
        <c:axId val="1185112831"/>
      </c:lineChart>
      <c:catAx>
        <c:axId val="1185115231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85112831"/>
        <c:crosses val="autoZero"/>
        <c:auto val="1"/>
        <c:lblAlgn val="ctr"/>
        <c:lblOffset val="100"/>
        <c:noMultiLvlLbl val="0"/>
      </c:catAx>
      <c:valAx>
        <c:axId val="118511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8511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Series 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Imputed Gaps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Gaps!$W$6:$W$37</c:f>
              <c:numCache>
                <c:formatCode>0.00%</c:formatCode>
                <c:ptCount val="3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-8.4162203519509982E-3</c:v>
                </c:pt>
                <c:pt idx="22">
                  <c:v>1.0030864197530853E-2</c:v>
                </c:pt>
                <c:pt idx="23">
                  <c:v>1.9862490450725634E-2</c:v>
                </c:pt>
                <c:pt idx="24">
                  <c:v>-6.2421972534332237E-3</c:v>
                </c:pt>
                <c:pt idx="25">
                  <c:v>1.8592964824120539E-2</c:v>
                </c:pt>
                <c:pt idx="26">
                  <c:v>-1.0853478046373932E-2</c:v>
                </c:pt>
                <c:pt idx="27">
                  <c:v>1.1970074812967635E-2</c:v>
                </c:pt>
                <c:pt idx="28">
                  <c:v>5.9142434696894952E-3</c:v>
                </c:pt>
                <c:pt idx="29">
                  <c:v>4.6545810877021143E-3</c:v>
                </c:pt>
                <c:pt idx="30">
                  <c:v>-3.3162643257741986E-2</c:v>
                </c:pt>
                <c:pt idx="31">
                  <c:v>-1.2862547288776782E-2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52-42F8-A501-FFC01344E3E2}"/>
            </c:ext>
          </c:extLst>
        </c:ser>
        <c:ser>
          <c:idx val="0"/>
          <c:order val="1"/>
          <c:tx>
            <c:v>Original Data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Gaps!$G$6:$G$37</c:f>
              <c:numCache>
                <c:formatCode>0.00%</c:formatCode>
                <c:ptCount val="3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-8.4162203519509982E-3</c:v>
                </c:pt>
                <c:pt idx="22">
                  <c:v>1.0030864197530853E-2</c:v>
                </c:pt>
                <c:pt idx="23">
                  <c:v>1.9862490450725634E-2</c:v>
                </c:pt>
                <c:pt idx="24">
                  <c:v>-6.2421972534332237E-3</c:v>
                </c:pt>
                <c:pt idx="25">
                  <c:v>1.8592964824120539E-2</c:v>
                </c:pt>
                <c:pt idx="26">
                  <c:v>-1.0853478046373932E-2</c:v>
                </c:pt>
                <c:pt idx="27">
                  <c:v>1.1970074812967635E-2</c:v>
                </c:pt>
                <c:pt idx="28">
                  <c:v>5.9142434696894952E-3</c:v>
                </c:pt>
                <c:pt idx="29">
                  <c:v>4.6545810877021143E-3</c:v>
                </c:pt>
                <c:pt idx="30">
                  <c:v>-3.3162643257741986E-2</c:v>
                </c:pt>
                <c:pt idx="31">
                  <c:v>-1.2862547288776782E-2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52-42F8-A501-FFC01344E3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5115231"/>
        <c:axId val="1185112831"/>
      </c:lineChart>
      <c:catAx>
        <c:axId val="1185115231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85112831"/>
        <c:crosses val="autoZero"/>
        <c:auto val="1"/>
        <c:lblAlgn val="ctr"/>
        <c:lblOffset val="100"/>
        <c:noMultiLvlLbl val="0"/>
      </c:catAx>
      <c:valAx>
        <c:axId val="11851128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8511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'Proxy By Category Avgs'!$W$14</c:f>
          <c:strCache>
            <c:ptCount val="1"/>
            <c:pt idx="0">
              <c:v> A6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Proxy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'Proxy By Category Avgs'!$W$15:$W$113</c:f>
              <c:numCache>
                <c:formatCode>0.00%</c:formatCode>
                <c:ptCount val="99"/>
                <c:pt idx="0">
                  <c:v>2.4095054095126231E-2</c:v>
                </c:pt>
                <c:pt idx="1">
                  <c:v>-3.4564607818793058E-2</c:v>
                </c:pt>
                <c:pt idx="2">
                  <c:v>-3.2967090234047758E-2</c:v>
                </c:pt>
                <c:pt idx="3">
                  <c:v>-1.8127579390965876E-2</c:v>
                </c:pt>
                <c:pt idx="4">
                  <c:v>-1.1363584923596459E-2</c:v>
                </c:pt>
                <c:pt idx="5">
                  <c:v>4.047188392004164E-2</c:v>
                </c:pt>
                <c:pt idx="6">
                  <c:v>-5.7471328274899758E-2</c:v>
                </c:pt>
                <c:pt idx="7">
                  <c:v>-2.577949623258291E-2</c:v>
                </c:pt>
                <c:pt idx="8">
                  <c:v>-4.8780441256602858E-2</c:v>
                </c:pt>
                <c:pt idx="9">
                  <c:v>2.5640969519349799E-2</c:v>
                </c:pt>
                <c:pt idx="10">
                  <c:v>-5.8652062832575402E-3</c:v>
                </c:pt>
                <c:pt idx="11">
                  <c:v>-3.9603340030524237E-2</c:v>
                </c:pt>
                <c:pt idx="12">
                  <c:v>1.3762571239834043E-2</c:v>
                </c:pt>
                <c:pt idx="13">
                  <c:v>7.8153056127734932E-3</c:v>
                </c:pt>
                <c:pt idx="14">
                  <c:v>-1.2765922370707283E-2</c:v>
                </c:pt>
                <c:pt idx="15">
                  <c:v>5.1613981553106036E-2</c:v>
                </c:pt>
                <c:pt idx="16">
                  <c:v>1.8865155453963056E-2</c:v>
                </c:pt>
                <c:pt idx="17">
                  <c:v>-8.7696255278684188E-3</c:v>
                </c:pt>
                <c:pt idx="18">
                  <c:v>0.13750009188171131</c:v>
                </c:pt>
                <c:pt idx="19">
                  <c:v>-1.353869470797886E-2</c:v>
                </c:pt>
                <c:pt idx="20">
                  <c:v>-8.7912205882138328E-2</c:v>
                </c:pt>
                <c:pt idx="21">
                  <c:v>-1.2017475129713184E-2</c:v>
                </c:pt>
                <c:pt idx="22">
                  <c:v>-3.6144531503094268E-2</c:v>
                </c:pt>
                <c:pt idx="23">
                  <c:v>9.0209956250312806E-3</c:v>
                </c:pt>
                <c:pt idx="24">
                  <c:v>-2.5267730228649199E-2</c:v>
                </c:pt>
                <c:pt idx="25">
                  <c:v>2.0361732272545785E-2</c:v>
                </c:pt>
                <c:pt idx="26">
                  <c:v>-0.12499991108221475</c:v>
                </c:pt>
                <c:pt idx="27">
                  <c:v>1.0691777019636417E-2</c:v>
                </c:pt>
                <c:pt idx="28">
                  <c:v>8.4681901166184237E-3</c:v>
                </c:pt>
                <c:pt idx="29">
                  <c:v>8.6718715531668988E-3</c:v>
                </c:pt>
                <c:pt idx="30">
                  <c:v>-8.2457570394635082E-3</c:v>
                </c:pt>
                <c:pt idx="31">
                  <c:v>1.5983107934151031E-2</c:v>
                </c:pt>
                <c:pt idx="32">
                  <c:v>1.9360067999133479E-3</c:v>
                </c:pt>
                <c:pt idx="33">
                  <c:v>1.9792712209925067E-3</c:v>
                </c:pt>
                <c:pt idx="34">
                  <c:v>2.7349007912380596E-4</c:v>
                </c:pt>
                <c:pt idx="35">
                  <c:v>-1.5227428610248339E-2</c:v>
                </c:pt>
                <c:pt idx="36">
                  <c:v>2.2772113542114614E-2</c:v>
                </c:pt>
                <c:pt idx="37">
                  <c:v>3.3319523640300108E-2</c:v>
                </c:pt>
                <c:pt idx="38">
                  <c:v>-4.0843805474599537E-2</c:v>
                </c:pt>
                <c:pt idx="39">
                  <c:v>-4.8624065107759629E-3</c:v>
                </c:pt>
                <c:pt idx="40">
                  <c:v>-1.1571658286653352E-2</c:v>
                </c:pt>
                <c:pt idx="41">
                  <c:v>-7.4076330655082345E-3</c:v>
                </c:pt>
                <c:pt idx="42">
                  <c:v>4.8203941816093443E-3</c:v>
                </c:pt>
                <c:pt idx="43">
                  <c:v>-6.2824721502147685E-3</c:v>
                </c:pt>
                <c:pt idx="44">
                  <c:v>4.3579519191266902E-3</c:v>
                </c:pt>
                <c:pt idx="45">
                  <c:v>-1.3670090963608994E-2</c:v>
                </c:pt>
                <c:pt idx="46">
                  <c:v>-1.9730931112925787E-2</c:v>
                </c:pt>
                <c:pt idx="47">
                  <c:v>1.5243489437037683E-2</c:v>
                </c:pt>
                <c:pt idx="48">
                  <c:v>1.9562509807182771E-2</c:v>
                </c:pt>
                <c:pt idx="49">
                  <c:v>-1.152129635703053E-2</c:v>
                </c:pt>
                <c:pt idx="50">
                  <c:v>2.287117802450922E-2</c:v>
                </c:pt>
                <c:pt idx="51">
                  <c:v>-4.6540677523839169E-3</c:v>
                </c:pt>
                <c:pt idx="52">
                  <c:v>-1.6082239160242207E-4</c:v>
                </c:pt>
                <c:pt idx="53">
                  <c:v>2.7260642852908301E-2</c:v>
                </c:pt>
                <c:pt idx="54">
                  <c:v>2.7661124547873617E-2</c:v>
                </c:pt>
                <c:pt idx="55">
                  <c:v>-2.8458771073058053E-2</c:v>
                </c:pt>
                <c:pt idx="56">
                  <c:v>6.5780864888537405E-2</c:v>
                </c:pt>
                <c:pt idx="57">
                  <c:v>-7.1428581106696698E-2</c:v>
                </c:pt>
                <c:pt idx="58">
                  <c:v>1.9536728435803896E-2</c:v>
                </c:pt>
                <c:pt idx="59">
                  <c:v>3.9492078678304288E-3</c:v>
                </c:pt>
                <c:pt idx="60">
                  <c:v>-2.6210620091947523E-2</c:v>
                </c:pt>
                <c:pt idx="61">
                  <c:v>-3.258189996072669E-2</c:v>
                </c:pt>
                <c:pt idx="62">
                  <c:v>7.6923088147411667E-2</c:v>
                </c:pt>
                <c:pt idx="63">
                  <c:v>-1.0869173801834386E-2</c:v>
                </c:pt>
                <c:pt idx="64">
                  <c:v>-8.9936387697619469E-3</c:v>
                </c:pt>
                <c:pt idx="65">
                  <c:v>-8.5714297328036038E-2</c:v>
                </c:pt>
                <c:pt idx="66">
                  <c:v>1.2694195625748583E-2</c:v>
                </c:pt>
                <c:pt idx="67">
                  <c:v>9.3750013893402651E-2</c:v>
                </c:pt>
                <c:pt idx="68">
                  <c:v>-9.2857189312144262E-2</c:v>
                </c:pt>
                <c:pt idx="69">
                  <c:v>-7.8740545589421895E-3</c:v>
                </c:pt>
                <c:pt idx="70">
                  <c:v>3.6335597552700216E-3</c:v>
                </c:pt>
                <c:pt idx="71">
                  <c:v>-1.7621590742664395E-2</c:v>
                </c:pt>
                <c:pt idx="72">
                  <c:v>9.366910182544097E-3</c:v>
                </c:pt>
                <c:pt idx="73">
                  <c:v>-6.6558302844294537E-3</c:v>
                </c:pt>
                <c:pt idx="74">
                  <c:v>-1.833857761982588E-2</c:v>
                </c:pt>
                <c:pt idx="75">
                  <c:v>2.6373061672977594E-2</c:v>
                </c:pt>
                <c:pt idx="76">
                  <c:v>-5.555553046411732E-2</c:v>
                </c:pt>
                <c:pt idx="77">
                  <c:v>2.215500629288869E-2</c:v>
                </c:pt>
                <c:pt idx="78">
                  <c:v>-5.8823501281571766E-2</c:v>
                </c:pt>
                <c:pt idx="79">
                  <c:v>-4.5686790380842779E-3</c:v>
                </c:pt>
                <c:pt idx="80">
                  <c:v>-5.357152232827056E-2</c:v>
                </c:pt>
                <c:pt idx="81">
                  <c:v>-5.6603699302096855E-2</c:v>
                </c:pt>
                <c:pt idx="82">
                  <c:v>5.9999916535842468E-2</c:v>
                </c:pt>
                <c:pt idx="83">
                  <c:v>-5.6603699302096855E-2</c:v>
                </c:pt>
                <c:pt idx="84">
                  <c:v>8.9563712857090305E-3</c:v>
                </c:pt>
                <c:pt idx="85">
                  <c:v>1.2027138091065925E-2</c:v>
                </c:pt>
                <c:pt idx="86">
                  <c:v>-0.10000001896912691</c:v>
                </c:pt>
                <c:pt idx="87">
                  <c:v>-1.9002037507883263E-2</c:v>
                </c:pt>
                <c:pt idx="88">
                  <c:v>-9.9850036898729844E-3</c:v>
                </c:pt>
                <c:pt idx="89">
                  <c:v>-2.2222226905956877E-2</c:v>
                </c:pt>
                <c:pt idx="90">
                  <c:v>-2.2727169847193252E-2</c:v>
                </c:pt>
                <c:pt idx="91">
                  <c:v>4.6511522750928957E-2</c:v>
                </c:pt>
                <c:pt idx="92">
                  <c:v>2.2807932247495777E-2</c:v>
                </c:pt>
                <c:pt idx="93">
                  <c:v>-2.9578612119176451E-2</c:v>
                </c:pt>
                <c:pt idx="94">
                  <c:v>-2.1153595257854096E-2</c:v>
                </c:pt>
                <c:pt idx="95">
                  <c:v>9.7185822488489171E-3</c:v>
                </c:pt>
                <c:pt idx="96">
                  <c:v>-8.888890762382895E-2</c:v>
                </c:pt>
                <c:pt idx="97">
                  <c:v>1.4061029421499338E-2</c:v>
                </c:pt>
                <c:pt idx="98">
                  <c:v>-3.3177762844042669E-2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AE-4FC5-AAE5-9A241CAE9048}"/>
            </c:ext>
          </c:extLst>
        </c:ser>
        <c:ser>
          <c:idx val="0"/>
          <c:order val="1"/>
          <c:tx>
            <c:v>Original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'Proxy By Category Avgs'!$G$15:$G$113</c:f>
              <c:numCache>
                <c:formatCode>0.00%</c:formatCode>
                <c:ptCount val="99"/>
                <c:pt idx="0">
                  <c:v>#N/A</c:v>
                </c:pt>
                <c:pt idx="1">
                  <c:v>#N/A</c:v>
                </c:pt>
                <c:pt idx="2">
                  <c:v>-3.2967090234047758E-2</c:v>
                </c:pt>
                <c:pt idx="3">
                  <c:v>#N/A</c:v>
                </c:pt>
                <c:pt idx="4">
                  <c:v>-1.1363584923596459E-2</c:v>
                </c:pt>
                <c:pt idx="5">
                  <c:v>#N/A</c:v>
                </c:pt>
                <c:pt idx="6">
                  <c:v>-5.7471328274899758E-2</c:v>
                </c:pt>
                <c:pt idx="7">
                  <c:v>#N/A</c:v>
                </c:pt>
                <c:pt idx="8">
                  <c:v>-4.8780441256602858E-2</c:v>
                </c:pt>
                <c:pt idx="9">
                  <c:v>2.5640969519349799E-2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0.13750009188171131</c:v>
                </c:pt>
                <c:pt idx="19">
                  <c:v>#N/A</c:v>
                </c:pt>
                <c:pt idx="20">
                  <c:v>-8.7912205882138328E-2</c:v>
                </c:pt>
                <c:pt idx="21">
                  <c:v>#N/A</c:v>
                </c:pt>
                <c:pt idx="22">
                  <c:v>-3.6144531503094268E-2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-0.12499991108221475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-7.1428581106696698E-2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7.6923088147411667E-2</c:v>
                </c:pt>
                <c:pt idx="63">
                  <c:v>#N/A</c:v>
                </c:pt>
                <c:pt idx="64">
                  <c:v>#N/A</c:v>
                </c:pt>
                <c:pt idx="65">
                  <c:v>-8.5714297328036038E-2</c:v>
                </c:pt>
                <c:pt idx="66">
                  <c:v>#N/A</c:v>
                </c:pt>
                <c:pt idx="67">
                  <c:v>9.3750013893402651E-2</c:v>
                </c:pt>
                <c:pt idx="68">
                  <c:v>-9.2857189312144262E-2</c:v>
                </c:pt>
                <c:pt idx="69">
                  <c:v>-7.8740545589421895E-3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-5.555553046411732E-2</c:v>
                </c:pt>
                <c:pt idx="77">
                  <c:v>#N/A</c:v>
                </c:pt>
                <c:pt idx="78">
                  <c:v>-5.8823501281571766E-2</c:v>
                </c:pt>
                <c:pt idx="79">
                  <c:v>#N/A</c:v>
                </c:pt>
                <c:pt idx="80">
                  <c:v>-5.357152232827056E-2</c:v>
                </c:pt>
                <c:pt idx="81">
                  <c:v>-5.6603699302096855E-2</c:v>
                </c:pt>
                <c:pt idx="82">
                  <c:v>5.9999916535842468E-2</c:v>
                </c:pt>
                <c:pt idx="83">
                  <c:v>-5.6603699302096855E-2</c:v>
                </c:pt>
                <c:pt idx="84">
                  <c:v>#N/A</c:v>
                </c:pt>
                <c:pt idx="85">
                  <c:v>#N/A</c:v>
                </c:pt>
                <c:pt idx="86">
                  <c:v>-0.10000001896912691</c:v>
                </c:pt>
                <c:pt idx="87">
                  <c:v>#N/A</c:v>
                </c:pt>
                <c:pt idx="88">
                  <c:v>#N/A</c:v>
                </c:pt>
                <c:pt idx="89">
                  <c:v>-2.2222226905956877E-2</c:v>
                </c:pt>
                <c:pt idx="90">
                  <c:v>-2.2727169847193252E-2</c:v>
                </c:pt>
                <c:pt idx="91">
                  <c:v>4.6511522750928957E-2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-8.888890762382895E-2</c:v>
                </c:pt>
                <c:pt idx="97">
                  <c:v>#N/A</c:v>
                </c:pt>
                <c:pt idx="98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AE-4FC5-AAE5-9A241CAE90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1498272"/>
        <c:axId val="171498752"/>
      </c:lineChart>
      <c:catAx>
        <c:axId val="171498272"/>
        <c:scaling>
          <c:orientation val="minMax"/>
        </c:scaling>
        <c:delete val="0"/>
        <c:axPos val="b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71498752"/>
        <c:crosses val="autoZero"/>
        <c:auto val="1"/>
        <c:lblAlgn val="ctr"/>
        <c:lblOffset val="100"/>
        <c:noMultiLvlLbl val="0"/>
      </c:catAx>
      <c:valAx>
        <c:axId val="17149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7149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/>
              <a:t>Daily</a:t>
            </a:r>
            <a:r>
              <a:rPr lang="de-CH" baseline="0"/>
              <a:t> and </a:t>
            </a:r>
            <a:r>
              <a:rPr lang="de-CH"/>
              <a:t>Latest-Of</a:t>
            </a:r>
            <a:r>
              <a:rPr lang="de-CH" baseline="0"/>
              <a:t>-Weekly &amp; -Month Data for Series1</a:t>
            </a:r>
            <a:endParaRPr lang="de-CH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Daily</c:v>
          </c:tx>
          <c:spPr>
            <a:ln w="952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2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'Earliest- &amp; Latest-Of'!$B$6:$B$133</c:f>
              <c:numCache>
                <c:formatCode>m/d/yyyy</c:formatCode>
                <c:ptCount val="128"/>
                <c:pt idx="0">
                  <c:v>44379</c:v>
                </c:pt>
                <c:pt idx="1">
                  <c:v>44382</c:v>
                </c:pt>
                <c:pt idx="2">
                  <c:v>44383</c:v>
                </c:pt>
                <c:pt idx="3">
                  <c:v>44384</c:v>
                </c:pt>
                <c:pt idx="4">
                  <c:v>44385</c:v>
                </c:pt>
                <c:pt idx="5">
                  <c:v>44386</c:v>
                </c:pt>
                <c:pt idx="6">
                  <c:v>44389</c:v>
                </c:pt>
                <c:pt idx="7">
                  <c:v>44390</c:v>
                </c:pt>
                <c:pt idx="8">
                  <c:v>44391</c:v>
                </c:pt>
                <c:pt idx="9">
                  <c:v>44392</c:v>
                </c:pt>
                <c:pt idx="10">
                  <c:v>44393</c:v>
                </c:pt>
                <c:pt idx="11">
                  <c:v>44396</c:v>
                </c:pt>
                <c:pt idx="12">
                  <c:v>44397</c:v>
                </c:pt>
                <c:pt idx="13">
                  <c:v>44398</c:v>
                </c:pt>
                <c:pt idx="14">
                  <c:v>44399</c:v>
                </c:pt>
                <c:pt idx="15">
                  <c:v>44400</c:v>
                </c:pt>
                <c:pt idx="16">
                  <c:v>44403</c:v>
                </c:pt>
                <c:pt idx="17">
                  <c:v>44404</c:v>
                </c:pt>
                <c:pt idx="18">
                  <c:v>44405</c:v>
                </c:pt>
                <c:pt idx="19">
                  <c:v>44406</c:v>
                </c:pt>
                <c:pt idx="20">
                  <c:v>44407</c:v>
                </c:pt>
                <c:pt idx="21">
                  <c:v>44410</c:v>
                </c:pt>
                <c:pt idx="22">
                  <c:v>44411</c:v>
                </c:pt>
                <c:pt idx="23">
                  <c:v>44412</c:v>
                </c:pt>
                <c:pt idx="24">
                  <c:v>44413</c:v>
                </c:pt>
                <c:pt idx="25">
                  <c:v>44414</c:v>
                </c:pt>
                <c:pt idx="26">
                  <c:v>44417</c:v>
                </c:pt>
                <c:pt idx="27">
                  <c:v>44418</c:v>
                </c:pt>
                <c:pt idx="28">
                  <c:v>44419</c:v>
                </c:pt>
                <c:pt idx="29">
                  <c:v>44420</c:v>
                </c:pt>
                <c:pt idx="30">
                  <c:v>44421</c:v>
                </c:pt>
                <c:pt idx="31">
                  <c:v>44424</c:v>
                </c:pt>
                <c:pt idx="32">
                  <c:v>44425</c:v>
                </c:pt>
                <c:pt idx="33">
                  <c:v>44426</c:v>
                </c:pt>
                <c:pt idx="34">
                  <c:v>44427</c:v>
                </c:pt>
                <c:pt idx="35">
                  <c:v>44428</c:v>
                </c:pt>
                <c:pt idx="36">
                  <c:v>44431</c:v>
                </c:pt>
                <c:pt idx="37">
                  <c:v>44432</c:v>
                </c:pt>
                <c:pt idx="38">
                  <c:v>44433</c:v>
                </c:pt>
                <c:pt idx="39">
                  <c:v>44434</c:v>
                </c:pt>
                <c:pt idx="40">
                  <c:v>44435</c:v>
                </c:pt>
                <c:pt idx="41">
                  <c:v>44438</c:v>
                </c:pt>
                <c:pt idx="42">
                  <c:v>44439</c:v>
                </c:pt>
                <c:pt idx="43">
                  <c:v>44440</c:v>
                </c:pt>
                <c:pt idx="44">
                  <c:v>44441</c:v>
                </c:pt>
                <c:pt idx="45">
                  <c:v>44442</c:v>
                </c:pt>
                <c:pt idx="46">
                  <c:v>44445</c:v>
                </c:pt>
                <c:pt idx="47">
                  <c:v>44446</c:v>
                </c:pt>
                <c:pt idx="48">
                  <c:v>44447</c:v>
                </c:pt>
                <c:pt idx="49">
                  <c:v>44448</c:v>
                </c:pt>
                <c:pt idx="50">
                  <c:v>44449</c:v>
                </c:pt>
                <c:pt idx="51">
                  <c:v>44452</c:v>
                </c:pt>
                <c:pt idx="52">
                  <c:v>44453</c:v>
                </c:pt>
                <c:pt idx="53">
                  <c:v>44454</c:v>
                </c:pt>
                <c:pt idx="54">
                  <c:v>44455</c:v>
                </c:pt>
                <c:pt idx="55">
                  <c:v>44456</c:v>
                </c:pt>
                <c:pt idx="56">
                  <c:v>44462</c:v>
                </c:pt>
                <c:pt idx="57">
                  <c:v>44463</c:v>
                </c:pt>
                <c:pt idx="58">
                  <c:v>44466</c:v>
                </c:pt>
                <c:pt idx="59">
                  <c:v>44467</c:v>
                </c:pt>
                <c:pt idx="60">
                  <c:v>44468</c:v>
                </c:pt>
                <c:pt idx="61">
                  <c:v>44469</c:v>
                </c:pt>
                <c:pt idx="62">
                  <c:v>44470</c:v>
                </c:pt>
                <c:pt idx="63">
                  <c:v>44473</c:v>
                </c:pt>
                <c:pt idx="64">
                  <c:v>44474</c:v>
                </c:pt>
                <c:pt idx="65">
                  <c:v>44475</c:v>
                </c:pt>
                <c:pt idx="66">
                  <c:v>44476</c:v>
                </c:pt>
                <c:pt idx="67">
                  <c:v>44477</c:v>
                </c:pt>
                <c:pt idx="68">
                  <c:v>44480</c:v>
                </c:pt>
                <c:pt idx="69">
                  <c:v>44481</c:v>
                </c:pt>
                <c:pt idx="70">
                  <c:v>44482</c:v>
                </c:pt>
                <c:pt idx="71">
                  <c:v>44483</c:v>
                </c:pt>
                <c:pt idx="72">
                  <c:v>44484</c:v>
                </c:pt>
                <c:pt idx="73">
                  <c:v>44487</c:v>
                </c:pt>
                <c:pt idx="74">
                  <c:v>44488</c:v>
                </c:pt>
                <c:pt idx="75">
                  <c:v>44489</c:v>
                </c:pt>
                <c:pt idx="76">
                  <c:v>44490</c:v>
                </c:pt>
                <c:pt idx="77">
                  <c:v>44491</c:v>
                </c:pt>
                <c:pt idx="78">
                  <c:v>44494</c:v>
                </c:pt>
                <c:pt idx="79">
                  <c:v>44495</c:v>
                </c:pt>
                <c:pt idx="80">
                  <c:v>44496</c:v>
                </c:pt>
                <c:pt idx="81">
                  <c:v>44497</c:v>
                </c:pt>
                <c:pt idx="82">
                  <c:v>44498</c:v>
                </c:pt>
                <c:pt idx="83">
                  <c:v>44501</c:v>
                </c:pt>
                <c:pt idx="84">
                  <c:v>44502</c:v>
                </c:pt>
                <c:pt idx="85">
                  <c:v>44503</c:v>
                </c:pt>
                <c:pt idx="86">
                  <c:v>44504</c:v>
                </c:pt>
                <c:pt idx="87">
                  <c:v>44505</c:v>
                </c:pt>
                <c:pt idx="88">
                  <c:v>44508</c:v>
                </c:pt>
                <c:pt idx="89">
                  <c:v>44509</c:v>
                </c:pt>
                <c:pt idx="90">
                  <c:v>44510</c:v>
                </c:pt>
                <c:pt idx="91">
                  <c:v>44511</c:v>
                </c:pt>
                <c:pt idx="92">
                  <c:v>44512</c:v>
                </c:pt>
                <c:pt idx="93">
                  <c:v>44515</c:v>
                </c:pt>
                <c:pt idx="94">
                  <c:v>44516</c:v>
                </c:pt>
                <c:pt idx="95">
                  <c:v>44517</c:v>
                </c:pt>
                <c:pt idx="96">
                  <c:v>44518</c:v>
                </c:pt>
                <c:pt idx="97">
                  <c:v>44519</c:v>
                </c:pt>
                <c:pt idx="98">
                  <c:v>44522</c:v>
                </c:pt>
                <c:pt idx="99">
                  <c:v>44523</c:v>
                </c:pt>
                <c:pt idx="100">
                  <c:v>44524</c:v>
                </c:pt>
                <c:pt idx="101">
                  <c:v>44525</c:v>
                </c:pt>
                <c:pt idx="102">
                  <c:v>44526</c:v>
                </c:pt>
                <c:pt idx="103">
                  <c:v>44529</c:v>
                </c:pt>
                <c:pt idx="104">
                  <c:v>44530</c:v>
                </c:pt>
                <c:pt idx="105">
                  <c:v>44531</c:v>
                </c:pt>
                <c:pt idx="106">
                  <c:v>44532</c:v>
                </c:pt>
                <c:pt idx="107">
                  <c:v>44533</c:v>
                </c:pt>
                <c:pt idx="108">
                  <c:v>44536</c:v>
                </c:pt>
                <c:pt idx="109">
                  <c:v>44537</c:v>
                </c:pt>
                <c:pt idx="110">
                  <c:v>44538</c:v>
                </c:pt>
                <c:pt idx="111">
                  <c:v>44539</c:v>
                </c:pt>
                <c:pt idx="112">
                  <c:v>44540</c:v>
                </c:pt>
                <c:pt idx="113">
                  <c:v>44543</c:v>
                </c:pt>
                <c:pt idx="114">
                  <c:v>44544</c:v>
                </c:pt>
                <c:pt idx="115">
                  <c:v>44545</c:v>
                </c:pt>
                <c:pt idx="116">
                  <c:v>44546</c:v>
                </c:pt>
                <c:pt idx="117">
                  <c:v>44547</c:v>
                </c:pt>
                <c:pt idx="118">
                  <c:v>44550</c:v>
                </c:pt>
                <c:pt idx="119">
                  <c:v>44551</c:v>
                </c:pt>
                <c:pt idx="120">
                  <c:v>44552</c:v>
                </c:pt>
                <c:pt idx="121">
                  <c:v>44553</c:v>
                </c:pt>
                <c:pt idx="122">
                  <c:v>44554</c:v>
                </c:pt>
                <c:pt idx="123">
                  <c:v>44557</c:v>
                </c:pt>
                <c:pt idx="124">
                  <c:v>44558</c:v>
                </c:pt>
                <c:pt idx="125">
                  <c:v>44559</c:v>
                </c:pt>
                <c:pt idx="126">
                  <c:v>44560</c:v>
                </c:pt>
                <c:pt idx="127">
                  <c:v>44561</c:v>
                </c:pt>
              </c:numCache>
            </c:numRef>
          </c:xVal>
          <c:yVal>
            <c:numRef>
              <c:f>'Earliest- &amp; Latest-Of'!$C$6:$C$133</c:f>
              <c:numCache>
                <c:formatCode>General</c:formatCode>
                <c:ptCount val="128"/>
                <c:pt idx="0">
                  <c:v>78.975120544433594</c:v>
                </c:pt>
                <c:pt idx="1">
                  <c:v>65.987403869628906</c:v>
                </c:pt>
                <c:pt idx="2">
                  <c:v>63.328502655029297</c:v>
                </c:pt>
                <c:pt idx="3">
                  <c:v>34.777614593505859</c:v>
                </c:pt>
                <c:pt idx="4">
                  <c:v>37.857917785644531</c:v>
                </c:pt>
                <c:pt idx="5">
                  <c:v>32.357192993164063</c:v>
                </c:pt>
                <c:pt idx="6">
                  <c:v>69.738273620605469</c:v>
                </c:pt>
                <c:pt idx="7">
                  <c:v>77.247802734375</c:v>
                </c:pt>
                <c:pt idx="8">
                  <c:v>56.218509674072266</c:v>
                </c:pt>
                <c:pt idx="9">
                  <c:v>104.51173400878906</c:v>
                </c:pt>
                <c:pt idx="10">
                  <c:v>70.380332946777344</c:v>
                </c:pt>
                <c:pt idx="11">
                  <c:v>50.573551177978516</c:v>
                </c:pt>
                <c:pt idx="12">
                  <c:v>37.430145263671875</c:v>
                </c:pt>
                <c:pt idx="13">
                  <c:v>49.915401458740234</c:v>
                </c:pt>
                <c:pt idx="14">
                  <c:v>95.293045043945313</c:v>
                </c:pt>
                <c:pt idx="15">
                  <c:v>91.794044494628906</c:v>
                </c:pt>
                <c:pt idx="16">
                  <c:v>59.152996063232422</c:v>
                </c:pt>
                <c:pt idx="17">
                  <c:v>79.203445434570313</c:v>
                </c:pt>
                <c:pt idx="18">
                  <c:v>53.2962646484375</c:v>
                </c:pt>
                <c:pt idx="19">
                  <c:v>30.91729736328125</c:v>
                </c:pt>
                <c:pt idx="20">
                  <c:v>80.903961181640625</c:v>
                </c:pt>
                <c:pt idx="21">
                  <c:v>111.94545745849609</c:v>
                </c:pt>
                <c:pt idx="22">
                  <c:v>50.820426940917969</c:v>
                </c:pt>
                <c:pt idx="23">
                  <c:v>89.992134094238281</c:v>
                </c:pt>
                <c:pt idx="24">
                  <c:v>99.661781311035156</c:v>
                </c:pt>
                <c:pt idx="25">
                  <c:v>63.621658325195313</c:v>
                </c:pt>
                <c:pt idx="26">
                  <c:v>42.605373382568359</c:v>
                </c:pt>
                <c:pt idx="27">
                  <c:v>103.37091064453125</c:v>
                </c:pt>
                <c:pt idx="28">
                  <c:v>71.908126831054688</c:v>
                </c:pt>
                <c:pt idx="29">
                  <c:v>76.150978088378906</c:v>
                </c:pt>
                <c:pt idx="30">
                  <c:v>95.293045043945313</c:v>
                </c:pt>
                <c:pt idx="31">
                  <c:v>127.20260620117188</c:v>
                </c:pt>
                <c:pt idx="32">
                  <c:v>157.74131774902344</c:v>
                </c:pt>
                <c:pt idx="33">
                  <c:v>83.160697937011719</c:v>
                </c:pt>
                <c:pt idx="34">
                  <c:v>49.643386840820313</c:v>
                </c:pt>
                <c:pt idx="35">
                  <c:v>68.603469848632813</c:v>
                </c:pt>
                <c:pt idx="36">
                  <c:v>189.92799377441406</c:v>
                </c:pt>
                <c:pt idx="37">
                  <c:v>133.26422119140625</c:v>
                </c:pt>
                <c:pt idx="38">
                  <c:v>47.526077270507813</c:v>
                </c:pt>
                <c:pt idx="39">
                  <c:v>114.39083099365234</c:v>
                </c:pt>
                <c:pt idx="40">
                  <c:v>103.81266021728516</c:v>
                </c:pt>
                <c:pt idx="41">
                  <c:v>107.77188873291016</c:v>
                </c:pt>
                <c:pt idx="42">
                  <c:v>203.01235961914063</c:v>
                </c:pt>
                <c:pt idx="43">
                  <c:v>80.035194396972656</c:v>
                </c:pt>
                <c:pt idx="44">
                  <c:v>106.26088714599609</c:v>
                </c:pt>
                <c:pt idx="45">
                  <c:v>98.69049072265625</c:v>
                </c:pt>
                <c:pt idx="46">
                  <c:v>81.714195251464844</c:v>
                </c:pt>
                <c:pt idx="47">
                  <c:v>117.78018951416016</c:v>
                </c:pt>
                <c:pt idx="48">
                  <c:v>85.302169799804688</c:v>
                </c:pt>
                <c:pt idx="49">
                  <c:v>73.612617492675781</c:v>
                </c:pt>
                <c:pt idx="50">
                  <c:v>65.9410400390625</c:v>
                </c:pt>
                <c:pt idx="51">
                  <c:v>104.92296600341797</c:v>
                </c:pt>
                <c:pt idx="52">
                  <c:v>69.787239074707031</c:v>
                </c:pt>
                <c:pt idx="53">
                  <c:v>65.9686279296875</c:v>
                </c:pt>
                <c:pt idx="54">
                  <c:v>119.12415313720703</c:v>
                </c:pt>
                <c:pt idx="55">
                  <c:v>151.90768432617188</c:v>
                </c:pt>
                <c:pt idx="56">
                  <c:v>68.832572937011719</c:v>
                </c:pt>
                <c:pt idx="57">
                  <c:v>92.751899719238281</c:v>
                </c:pt>
                <c:pt idx="58">
                  <c:v>57.031295776367188</c:v>
                </c:pt>
                <c:pt idx="59">
                  <c:v>96.155807495117188</c:v>
                </c:pt>
                <c:pt idx="60">
                  <c:v>59.39776611328125</c:v>
                </c:pt>
                <c:pt idx="61">
                  <c:v>102.68067169189453</c:v>
                </c:pt>
                <c:pt idx="62">
                  <c:v>68.037338256835938</c:v>
                </c:pt>
                <c:pt idx="63">
                  <c:v>65.812606811523438</c:v>
                </c:pt>
                <c:pt idx="64">
                  <c:v>171.90043640136719</c:v>
                </c:pt>
                <c:pt idx="65">
                  <c:v>56.072113037109375</c:v>
                </c:pt>
                <c:pt idx="66">
                  <c:v>121.3052978515625</c:v>
                </c:pt>
                <c:pt idx="67">
                  <c:v>94.39959716796875</c:v>
                </c:pt>
                <c:pt idx="68">
                  <c:v>50.806251525878906</c:v>
                </c:pt>
                <c:pt idx="69">
                  <c:v>81.568016052246094</c:v>
                </c:pt>
                <c:pt idx="70">
                  <c:v>94.005302429199219</c:v>
                </c:pt>
                <c:pt idx="71">
                  <c:v>55.363250732421875</c:v>
                </c:pt>
                <c:pt idx="72">
                  <c:v>107.14504241943359</c:v>
                </c:pt>
                <c:pt idx="73">
                  <c:v>126.71024322509766</c:v>
                </c:pt>
                <c:pt idx="74">
                  <c:v>133.84112548828125</c:v>
                </c:pt>
                <c:pt idx="75">
                  <c:v>76.409294128417969</c:v>
                </c:pt>
                <c:pt idx="76">
                  <c:v>94.005302429199219</c:v>
                </c:pt>
                <c:pt idx="77">
                  <c:v>86.040718078613281</c:v>
                </c:pt>
                <c:pt idx="78">
                  <c:v>79.629035949707031</c:v>
                </c:pt>
                <c:pt idx="79">
                  <c:v>144.65361022949219</c:v>
                </c:pt>
                <c:pt idx="80">
                  <c:v>102.93289184570313</c:v>
                </c:pt>
                <c:pt idx="81">
                  <c:v>96.132553100585938</c:v>
                </c:pt>
                <c:pt idx="82">
                  <c:v>55.781578063964844</c:v>
                </c:pt>
                <c:pt idx="83">
                  <c:v>124.33229064941406</c:v>
                </c:pt>
                <c:pt idx="84">
                  <c:v>62.866249084472656</c:v>
                </c:pt>
                <c:pt idx="85">
                  <c:v>73.805572509765625</c:v>
                </c:pt>
                <c:pt idx="86">
                  <c:v>122.68769073486328</c:v>
                </c:pt>
                <c:pt idx="87">
                  <c:v>76.942283630371094</c:v>
                </c:pt>
                <c:pt idx="88">
                  <c:v>46.365646362304688</c:v>
                </c:pt>
                <c:pt idx="89">
                  <c:v>84.576194763183594</c:v>
                </c:pt>
                <c:pt idx="90">
                  <c:v>135.30206298828125</c:v>
                </c:pt>
                <c:pt idx="91">
                  <c:v>83.044868469238281</c:v>
                </c:pt>
                <c:pt idx="92">
                  <c:v>101.21734619140625</c:v>
                </c:pt>
                <c:pt idx="93">
                  <c:v>141.16055297851563</c:v>
                </c:pt>
                <c:pt idx="94">
                  <c:v>122.86271667480469</c:v>
                </c:pt>
                <c:pt idx="95">
                  <c:v>126.06885528564453</c:v>
                </c:pt>
                <c:pt idx="96">
                  <c:v>158.17170715332031</c:v>
                </c:pt>
                <c:pt idx="97">
                  <c:v>108.75734710693359</c:v>
                </c:pt>
                <c:pt idx="98">
                  <c:v>128.99406433105469</c:v>
                </c:pt>
                <c:pt idx="99">
                  <c:v>80.910415649414063</c:v>
                </c:pt>
                <c:pt idx="100">
                  <c:v>87.685615539550781</c:v>
                </c:pt>
                <c:pt idx="101">
                  <c:v>118.09510040283203</c:v>
                </c:pt>
                <c:pt idx="102">
                  <c:v>58.977470397949219</c:v>
                </c:pt>
                <c:pt idx="103">
                  <c:v>60.781055450439453</c:v>
                </c:pt>
                <c:pt idx="104">
                  <c:v>92.789009094238281</c:v>
                </c:pt>
                <c:pt idx="105">
                  <c:v>86.94403076171875</c:v>
                </c:pt>
                <c:pt idx="106">
                  <c:v>93.124397277832031</c:v>
                </c:pt>
                <c:pt idx="107">
                  <c:v>106.17205047607422</c:v>
                </c:pt>
                <c:pt idx="108">
                  <c:v>120.544677734375</c:v>
                </c:pt>
                <c:pt idx="109">
                  <c:v>202.4346923828125</c:v>
                </c:pt>
                <c:pt idx="110">
                  <c:v>145.55889892578125</c:v>
                </c:pt>
                <c:pt idx="111">
                  <c:v>104.557373046875</c:v>
                </c:pt>
                <c:pt idx="112">
                  <c:v>164.97715759277344</c:v>
                </c:pt>
                <c:pt idx="113">
                  <c:v>110.41893005371094</c:v>
                </c:pt>
                <c:pt idx="114">
                  <c:v>129.90461730957031</c:v>
                </c:pt>
                <c:pt idx="115">
                  <c:v>72.012344360351563</c:v>
                </c:pt>
                <c:pt idx="116">
                  <c:v>136.24957275390625</c:v>
                </c:pt>
                <c:pt idx="117">
                  <c:v>95.44012451171875</c:v>
                </c:pt>
                <c:pt idx="118">
                  <c:v>53.086025238037109</c:v>
                </c:pt>
                <c:pt idx="119">
                  <c:v>101.40513610839844</c:v>
                </c:pt>
                <c:pt idx="120">
                  <c:v>141.33622741699219</c:v>
                </c:pt>
                <c:pt idx="121">
                  <c:v>135.30911254882813</c:v>
                </c:pt>
                <c:pt idx="122">
                  <c:v>135.71977233886719</c:v>
                </c:pt>
                <c:pt idx="123">
                  <c:v>78.870658874511719</c:v>
                </c:pt>
                <c:pt idx="124">
                  <c:v>58.890094757080078</c:v>
                </c:pt>
                <c:pt idx="125">
                  <c:v>37.888847351074219</c:v>
                </c:pt>
                <c:pt idx="126">
                  <c:v>147.22523498535156</c:v>
                </c:pt>
                <c:pt idx="127">
                  <c:v>76.591156005859375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E80-403F-B4AE-CAF466B910D8}"/>
            </c:ext>
          </c:extLst>
        </c:ser>
        <c:ser>
          <c:idx val="1"/>
          <c:order val="1"/>
          <c:tx>
            <c:v>Weekly</c:v>
          </c:tx>
          <c:spPr>
            <a:ln w="952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4"/>
            <c:spPr>
              <a:noFill/>
              <a:ln w="6350">
                <a:solidFill>
                  <a:schemeClr val="accent2"/>
                </a:solidFill>
              </a:ln>
              <a:effectLst/>
            </c:spPr>
          </c:marker>
          <c:xVal>
            <c:numRef>
              <c:f>'Earliest- &amp; Latest-Of'!$J$6:$J$32</c:f>
              <c:numCache>
                <c:formatCode>m/d/yyyy</c:formatCode>
                <c:ptCount val="27"/>
                <c:pt idx="0">
                  <c:v>44379</c:v>
                </c:pt>
                <c:pt idx="1">
                  <c:v>44386</c:v>
                </c:pt>
                <c:pt idx="2">
                  <c:v>44393</c:v>
                </c:pt>
                <c:pt idx="3">
                  <c:v>44400</c:v>
                </c:pt>
                <c:pt idx="4">
                  <c:v>44407</c:v>
                </c:pt>
                <c:pt idx="5">
                  <c:v>44414</c:v>
                </c:pt>
                <c:pt idx="6">
                  <c:v>44421</c:v>
                </c:pt>
                <c:pt idx="7">
                  <c:v>44428</c:v>
                </c:pt>
                <c:pt idx="8">
                  <c:v>44435</c:v>
                </c:pt>
                <c:pt idx="9">
                  <c:v>44442</c:v>
                </c:pt>
                <c:pt idx="10">
                  <c:v>44449</c:v>
                </c:pt>
                <c:pt idx="11">
                  <c:v>44456</c:v>
                </c:pt>
                <c:pt idx="12">
                  <c:v>44463</c:v>
                </c:pt>
                <c:pt idx="13">
                  <c:v>44470</c:v>
                </c:pt>
                <c:pt idx="14">
                  <c:v>44477</c:v>
                </c:pt>
                <c:pt idx="15">
                  <c:v>44484</c:v>
                </c:pt>
                <c:pt idx="16">
                  <c:v>44491</c:v>
                </c:pt>
                <c:pt idx="17">
                  <c:v>44498</c:v>
                </c:pt>
                <c:pt idx="18">
                  <c:v>44505</c:v>
                </c:pt>
                <c:pt idx="19">
                  <c:v>44512</c:v>
                </c:pt>
                <c:pt idx="20">
                  <c:v>44519</c:v>
                </c:pt>
                <c:pt idx="21">
                  <c:v>44526</c:v>
                </c:pt>
                <c:pt idx="22">
                  <c:v>44533</c:v>
                </c:pt>
                <c:pt idx="23">
                  <c:v>44540</c:v>
                </c:pt>
                <c:pt idx="24">
                  <c:v>44547</c:v>
                </c:pt>
                <c:pt idx="25">
                  <c:v>44554</c:v>
                </c:pt>
                <c:pt idx="26">
                  <c:v>44561</c:v>
                </c:pt>
              </c:numCache>
            </c:numRef>
          </c:xVal>
          <c:yVal>
            <c:numRef>
              <c:f>'Earliest- &amp; Latest-Of'!$K$6:$K$32</c:f>
              <c:numCache>
                <c:formatCode>General</c:formatCode>
                <c:ptCount val="27"/>
                <c:pt idx="0">
                  <c:v>78.975120544433594</c:v>
                </c:pt>
                <c:pt idx="1">
                  <c:v>32.357192993164063</c:v>
                </c:pt>
                <c:pt idx="2">
                  <c:v>70.380332946777344</c:v>
                </c:pt>
                <c:pt idx="3">
                  <c:v>91.794044494628906</c:v>
                </c:pt>
                <c:pt idx="4">
                  <c:v>80.903961181640625</c:v>
                </c:pt>
                <c:pt idx="5">
                  <c:v>63.621658325195313</c:v>
                </c:pt>
                <c:pt idx="6">
                  <c:v>95.293045043945313</c:v>
                </c:pt>
                <c:pt idx="7">
                  <c:v>68.603469848632813</c:v>
                </c:pt>
                <c:pt idx="8">
                  <c:v>103.81266021728516</c:v>
                </c:pt>
                <c:pt idx="9">
                  <c:v>98.69049072265625</c:v>
                </c:pt>
                <c:pt idx="10">
                  <c:v>65.9410400390625</c:v>
                </c:pt>
                <c:pt idx="11">
                  <c:v>151.90768432617188</c:v>
                </c:pt>
                <c:pt idx="12">
                  <c:v>92.751899719238281</c:v>
                </c:pt>
                <c:pt idx="13">
                  <c:v>68.037338256835938</c:v>
                </c:pt>
                <c:pt idx="14">
                  <c:v>94.39959716796875</c:v>
                </c:pt>
                <c:pt idx="15">
                  <c:v>107.14504241943359</c:v>
                </c:pt>
                <c:pt idx="16">
                  <c:v>86.040718078613281</c:v>
                </c:pt>
                <c:pt idx="17">
                  <c:v>55.781578063964844</c:v>
                </c:pt>
                <c:pt idx="18">
                  <c:v>76.942283630371094</c:v>
                </c:pt>
                <c:pt idx="19">
                  <c:v>101.21734619140625</c:v>
                </c:pt>
                <c:pt idx="20">
                  <c:v>108.75734710693359</c:v>
                </c:pt>
                <c:pt idx="21">
                  <c:v>58.977470397949219</c:v>
                </c:pt>
                <c:pt idx="22">
                  <c:v>106.17205047607422</c:v>
                </c:pt>
                <c:pt idx="23">
                  <c:v>164.97715759277344</c:v>
                </c:pt>
                <c:pt idx="24">
                  <c:v>95.44012451171875</c:v>
                </c:pt>
                <c:pt idx="25">
                  <c:v>135.71977233886719</c:v>
                </c:pt>
                <c:pt idx="26">
                  <c:v>76.591156005859375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E80-403F-B4AE-CAF466B910D8}"/>
            </c:ext>
          </c:extLst>
        </c:ser>
        <c:ser>
          <c:idx val="2"/>
          <c:order val="2"/>
          <c:tx>
            <c:v>Monthly</c:v>
          </c:tx>
          <c:spPr>
            <a:ln w="952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6"/>
            <c:spPr>
              <a:noFill/>
              <a:ln w="6350">
                <a:solidFill>
                  <a:schemeClr val="accent3"/>
                </a:solidFill>
              </a:ln>
              <a:effectLst/>
            </c:spPr>
          </c:marker>
          <c:xVal>
            <c:numRef>
              <c:f>'Earliest- &amp; Latest-Of'!$R$6:$R$11</c:f>
              <c:numCache>
                <c:formatCode>m/d/yyyy</c:formatCode>
                <c:ptCount val="6"/>
                <c:pt idx="0">
                  <c:v>44407</c:v>
                </c:pt>
                <c:pt idx="1">
                  <c:v>44439</c:v>
                </c:pt>
                <c:pt idx="2">
                  <c:v>44469</c:v>
                </c:pt>
                <c:pt idx="3">
                  <c:v>44498</c:v>
                </c:pt>
                <c:pt idx="4">
                  <c:v>44530</c:v>
                </c:pt>
                <c:pt idx="5">
                  <c:v>44561</c:v>
                </c:pt>
              </c:numCache>
            </c:numRef>
          </c:xVal>
          <c:yVal>
            <c:numRef>
              <c:f>'Earliest- &amp; Latest-Of'!$S$6:$S$11</c:f>
              <c:numCache>
                <c:formatCode>General</c:formatCode>
                <c:ptCount val="6"/>
                <c:pt idx="0">
                  <c:v>80.903961181640625</c:v>
                </c:pt>
                <c:pt idx="1">
                  <c:v>203.01235961914063</c:v>
                </c:pt>
                <c:pt idx="2">
                  <c:v>102.68067169189453</c:v>
                </c:pt>
                <c:pt idx="3">
                  <c:v>55.781578063964844</c:v>
                </c:pt>
                <c:pt idx="4">
                  <c:v>92.789009094238281</c:v>
                </c:pt>
                <c:pt idx="5">
                  <c:v>76.591156005859375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E80-403F-B4AE-CAF466B910D8}"/>
            </c:ext>
          </c:extLst>
        </c:ser>
        <c:ser>
          <c:idx val="3"/>
          <c:order val="3"/>
          <c:tx>
            <c:v>Quarterly</c:v>
          </c:tx>
          <c:spPr>
            <a:ln w="6350" cap="rnd">
              <a:solidFill>
                <a:schemeClr val="accent5">
                  <a:lumMod val="20000"/>
                  <a:lumOff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accent5">
                    <a:lumMod val="20000"/>
                    <a:lumOff val="80000"/>
                  </a:schemeClr>
                </a:solidFill>
              </a:ln>
              <a:effectLst/>
            </c:spPr>
          </c:marker>
          <c:xVal>
            <c:numRef>
              <c:f>'Earliest- &amp; Latest-Of'!$Z$6:$Z$7</c:f>
              <c:numCache>
                <c:formatCode>m/d/yyyy</c:formatCode>
                <c:ptCount val="2"/>
                <c:pt idx="0">
                  <c:v>44469</c:v>
                </c:pt>
                <c:pt idx="1">
                  <c:v>44561</c:v>
                </c:pt>
              </c:numCache>
            </c:numRef>
          </c:xVal>
          <c:yVal>
            <c:numRef>
              <c:f>'Earliest- &amp; Latest-Of'!$AA$6:$AA$7</c:f>
              <c:numCache>
                <c:formatCode>General</c:formatCode>
                <c:ptCount val="2"/>
                <c:pt idx="0">
                  <c:v>102.68067169189453</c:v>
                </c:pt>
                <c:pt idx="1">
                  <c:v>76.591156005859375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BB2-47E9-A70B-4559FE298EFC}"/>
            </c:ext>
          </c:extLst>
        </c:ser>
        <c:ser>
          <c:idx val="4"/>
          <c:order val="4"/>
          <c:tx>
            <c:v>Annual</c:v>
          </c:tx>
          <c:spPr>
            <a:ln w="9525" cap="rnd">
              <a:solidFill>
                <a:srgbClr val="FFFF00"/>
              </a:solidFill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rgbClr val="FFFF00"/>
                </a:solidFill>
              </a:ln>
              <a:effectLst/>
            </c:spPr>
          </c:marker>
          <c:xVal>
            <c:numRef>
              <c:f>'Earliest- &amp; Latest-Of'!$AH$6</c:f>
              <c:numCache>
                <c:formatCode>m/d/yyyy</c:formatCode>
                <c:ptCount val="1"/>
                <c:pt idx="0">
                  <c:v>44561</c:v>
                </c:pt>
              </c:numCache>
            </c:numRef>
          </c:xVal>
          <c:yVal>
            <c:numRef>
              <c:f>'Earliest- &amp; Latest-Of'!$AI$6</c:f>
              <c:numCache>
                <c:formatCode>General</c:formatCode>
                <c:ptCount val="1"/>
                <c:pt idx="0">
                  <c:v>76.591156005859375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BB2-47E9-A70B-4559FE298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05314592"/>
        <c:axId val="1905330432"/>
      </c:scatterChart>
      <c:valAx>
        <c:axId val="190531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05330432"/>
        <c:crosses val="autoZero"/>
        <c:crossBetween val="midCat"/>
      </c:valAx>
      <c:valAx>
        <c:axId val="1905330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053145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630768</xdr:colOff>
      <xdr:row>4</xdr:row>
      <xdr:rowOff>82549</xdr:rowOff>
    </xdr:from>
    <xdr:to>
      <xdr:col>40</xdr:col>
      <xdr:colOff>266700</xdr:colOff>
      <xdr:row>22</xdr:row>
      <xdr:rowOff>84666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B93B3B8-E4F1-6365-C7F1-3FE3534102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484185</xdr:colOff>
      <xdr:row>26</xdr:row>
      <xdr:rowOff>62442</xdr:rowOff>
    </xdr:from>
    <xdr:to>
      <xdr:col>31</xdr:col>
      <xdr:colOff>161392</xdr:colOff>
      <xdr:row>36</xdr:row>
      <xdr:rowOff>35984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E06AFD-E94D-77CC-58F1-2BFBA78A25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455085</xdr:colOff>
      <xdr:row>4</xdr:row>
      <xdr:rowOff>116415</xdr:rowOff>
    </xdr:from>
    <xdr:to>
      <xdr:col>31</xdr:col>
      <xdr:colOff>132292</xdr:colOff>
      <xdr:row>14</xdr:row>
      <xdr:rowOff>89958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06B77E-9B39-4B5B-93CC-3E6D83A63B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455083</xdr:colOff>
      <xdr:row>15</xdr:row>
      <xdr:rowOff>47625</xdr:rowOff>
    </xdr:from>
    <xdr:to>
      <xdr:col>31</xdr:col>
      <xdr:colOff>132290</xdr:colOff>
      <xdr:row>25</xdr:row>
      <xdr:rowOff>21167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D43BF25-4FA3-47F6-B05B-A9544632C5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292894</xdr:colOff>
      <xdr:row>17</xdr:row>
      <xdr:rowOff>42861</xdr:rowOff>
    </xdr:from>
    <xdr:to>
      <xdr:col>27</xdr:col>
      <xdr:colOff>238126</xdr:colOff>
      <xdr:row>35</xdr:row>
      <xdr:rowOff>71437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47BB15A-52DB-2790-E38F-D9C3CFD311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185209</xdr:colOff>
      <xdr:row>22</xdr:row>
      <xdr:rowOff>15969</xdr:rowOff>
    </xdr:from>
    <xdr:to>
      <xdr:col>22</xdr:col>
      <xdr:colOff>384562</xdr:colOff>
      <xdr:row>38</xdr:row>
      <xdr:rowOff>121800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701953-A12F-89D9-6EA7-F58B62C0A0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C1DCC-1A65-47B7-A23E-5AE9819D0A1B}">
  <sheetPr codeName="Sheet1"/>
  <dimension ref="B2:AH22"/>
  <sheetViews>
    <sheetView workbookViewId="0">
      <selection activeCell="I22" sqref="I22"/>
    </sheetView>
  </sheetViews>
  <sheetFormatPr defaultRowHeight="14.35" x14ac:dyDescent="0.5"/>
  <cols>
    <col min="1" max="1" width="3.05859375" customWidth="1"/>
    <col min="2" max="2" width="10.5859375" customWidth="1"/>
    <col min="3" max="3" width="7.3515625" customWidth="1"/>
    <col min="4" max="4" width="4.41015625" customWidth="1"/>
    <col min="5" max="5" width="11.17578125" customWidth="1"/>
    <col min="6" max="7" width="7.17578125" customWidth="1"/>
    <col min="8" max="8" width="3.41015625" customWidth="1"/>
    <col min="9" max="9" width="10.64453125" style="1" customWidth="1"/>
    <col min="10" max="12" width="7.9375" customWidth="1"/>
    <col min="13" max="13" width="3.52734375" customWidth="1"/>
    <col min="14" max="14" width="9.9375" style="1" bestFit="1" customWidth="1"/>
    <col min="15" max="17" width="7.703125" customWidth="1"/>
    <col min="18" max="18" width="3.64453125" customWidth="1"/>
    <col min="19" max="19" width="10.5859375" customWidth="1"/>
    <col min="20" max="22" width="8.52734375" customWidth="1"/>
    <col min="24" max="24" width="9.9375" style="1" bestFit="1" customWidth="1"/>
    <col min="28" max="28" width="9.9375" style="14" bestFit="1" customWidth="1"/>
    <col min="29" max="29" width="11.5859375" style="11" customWidth="1"/>
    <col min="30" max="30" width="8.9375" style="11"/>
    <col min="32" max="32" width="9.9375" style="14" bestFit="1" customWidth="1"/>
    <col min="33" max="33" width="11.5859375" style="11" customWidth="1"/>
    <col min="34" max="34" width="8.9375" style="11"/>
  </cols>
  <sheetData>
    <row r="2" spans="2:34" x14ac:dyDescent="0.5">
      <c r="B2" s="9" t="s">
        <v>0</v>
      </c>
      <c r="C2" s="9"/>
      <c r="D2" s="9"/>
      <c r="E2" s="9" t="s">
        <v>1</v>
      </c>
      <c r="I2" s="8" t="s">
        <v>8</v>
      </c>
      <c r="N2" s="8" t="s">
        <v>9</v>
      </c>
      <c r="S2" s="8" t="s">
        <v>10</v>
      </c>
      <c r="X2" s="8" t="s">
        <v>11</v>
      </c>
      <c r="AB2" s="10" t="s">
        <v>12</v>
      </c>
      <c r="AF2" s="10"/>
    </row>
    <row r="3" spans="2:34" x14ac:dyDescent="0.5">
      <c r="B3" s="2" t="s">
        <v>2</v>
      </c>
      <c r="C3" s="2" t="s">
        <v>3</v>
      </c>
      <c r="E3" s="2" t="s">
        <v>2</v>
      </c>
      <c r="F3" s="2" t="s">
        <v>6</v>
      </c>
      <c r="G3" s="2" t="s">
        <v>7</v>
      </c>
      <c r="I3" s="3" t="s">
        <v>2</v>
      </c>
      <c r="J3" s="2" t="s">
        <v>5</v>
      </c>
      <c r="K3" s="2" t="s">
        <v>4</v>
      </c>
      <c r="L3" s="2"/>
      <c r="N3" s="3" t="s">
        <v>2</v>
      </c>
      <c r="O3" s="2" t="s">
        <v>5</v>
      </c>
      <c r="P3" s="2" t="s">
        <v>4</v>
      </c>
      <c r="S3" s="3" t="s">
        <v>2</v>
      </c>
      <c r="T3" s="2" t="s">
        <v>4</v>
      </c>
      <c r="V3" s="2" t="s">
        <v>5</v>
      </c>
      <c r="X3" s="3" t="s">
        <v>2</v>
      </c>
      <c r="Y3" s="2" t="s">
        <v>5</v>
      </c>
      <c r="Z3" s="2" t="s">
        <v>4</v>
      </c>
      <c r="AB3" s="12" t="s">
        <v>2</v>
      </c>
      <c r="AC3" s="13" t="s">
        <v>5</v>
      </c>
      <c r="AD3" s="13" t="s">
        <v>4</v>
      </c>
      <c r="AF3" s="12"/>
      <c r="AG3" s="13" t="s">
        <v>5</v>
      </c>
      <c r="AH3" s="13" t="s">
        <v>4</v>
      </c>
    </row>
    <row r="4" spans="2:34" x14ac:dyDescent="0.5">
      <c r="B4" s="6">
        <v>45658</v>
      </c>
      <c r="C4" s="7">
        <v>1</v>
      </c>
      <c r="E4" s="6">
        <v>45658</v>
      </c>
      <c r="F4" s="7">
        <v>10</v>
      </c>
      <c r="G4" s="7">
        <v>100</v>
      </c>
      <c r="I4" s="4" cm="1">
        <f t="array" aca="1" ref="I4:L10" ca="1">_xll.apaData.Dates.Match.AandB(B4:C19,E4:G13)</f>
        <v>45658</v>
      </c>
      <c r="J4" s="5">
        <f ca="1"/>
        <v>1</v>
      </c>
      <c r="K4" s="5">
        <f ca="1"/>
        <v>10</v>
      </c>
      <c r="L4" s="5">
        <f ca="1"/>
        <v>0</v>
      </c>
      <c r="N4" s="4" cm="1">
        <f t="array" aca="1" ref="N4:Q19" ca="1">_xll.apaData.Dates.Match.A(B4:C19,E4:G13)</f>
        <v>45658</v>
      </c>
      <c r="O4" s="5">
        <f ca="1"/>
        <v>1</v>
      </c>
      <c r="P4" s="5">
        <f ca="1"/>
        <v>10</v>
      </c>
      <c r="Q4" s="5">
        <f ca="1"/>
        <v>100</v>
      </c>
      <c r="S4" s="4" cm="1">
        <f t="array" aca="1" ref="S4:V13" ca="1">_xll.apaData.Dates.Match.B(B4:C19,E4:G13)</f>
        <v>45658</v>
      </c>
      <c r="T4" s="5">
        <f ca="1"/>
        <v>10</v>
      </c>
      <c r="U4" s="5">
        <f ca="1"/>
        <v>100</v>
      </c>
      <c r="V4" s="5">
        <f ca="1"/>
        <v>1</v>
      </c>
      <c r="X4" s="4" cm="1">
        <f t="array" aca="1" ref="X4:Z22" ca="1">_xll.apaData.Dates.Match.AorB(B4:C19,E4:F13)</f>
        <v>45658</v>
      </c>
      <c r="Y4" s="5">
        <f ca="1"/>
        <v>1</v>
      </c>
      <c r="Z4" s="5">
        <f ca="1"/>
        <v>10</v>
      </c>
      <c r="AB4" s="14" cm="1">
        <f t="array" aca="1" ref="AB4:AD20" ca="1">_xll.apaImputation.Delete(_xlfn.HSTACK(X4:X22,_xll.apaImputation.Interpolate.Linear(Y4:Z22,10)))</f>
        <v>45658</v>
      </c>
      <c r="AC4" s="11">
        <f ca="1"/>
        <v>1</v>
      </c>
      <c r="AD4" s="11">
        <f ca="1"/>
        <v>10</v>
      </c>
      <c r="AF4" s="14" cm="1">
        <f t="array" aca="1" ref="AF4:AF22" ca="1">X4:X22</f>
        <v>45658</v>
      </c>
      <c r="AG4" s="11" cm="1">
        <f t="array" aca="1" ref="AG4:AH22" ca="1">_xll.apaImputation.Regress.Linear(Y4:Z22,10)</f>
        <v>1</v>
      </c>
      <c r="AH4" s="11">
        <f ca="1"/>
        <v>10</v>
      </c>
    </row>
    <row r="5" spans="2:34" x14ac:dyDescent="0.5">
      <c r="B5" s="6">
        <v>45659</v>
      </c>
      <c r="C5" s="7">
        <v>2</v>
      </c>
      <c r="E5" s="6">
        <v>45660</v>
      </c>
      <c r="F5" s="7">
        <v>20</v>
      </c>
      <c r="G5" s="7">
        <v>200</v>
      </c>
      <c r="I5" s="4">
        <f ca="1"/>
        <v>45660</v>
      </c>
      <c r="J5" s="5">
        <f ca="1"/>
        <v>3</v>
      </c>
      <c r="K5" s="5">
        <f ca="1"/>
        <v>20</v>
      </c>
      <c r="L5" s="5">
        <f ca="1"/>
        <v>0</v>
      </c>
      <c r="N5" s="4">
        <f ca="1"/>
        <v>45659</v>
      </c>
      <c r="O5" s="5">
        <f ca="1"/>
        <v>2</v>
      </c>
      <c r="P5" s="5" t="e">
        <f ca="1"/>
        <v>#N/A</v>
      </c>
      <c r="Q5" s="5" t="e">
        <f ca="1"/>
        <v>#N/A</v>
      </c>
      <c r="S5" s="4">
        <f ca="1"/>
        <v>45660</v>
      </c>
      <c r="T5" s="5">
        <f ca="1"/>
        <v>20</v>
      </c>
      <c r="U5" s="5">
        <f ca="1"/>
        <v>200</v>
      </c>
      <c r="V5" s="5">
        <f ca="1"/>
        <v>3</v>
      </c>
      <c r="X5" s="4">
        <f ca="1"/>
        <v>45659</v>
      </c>
      <c r="Y5" s="5">
        <f ca="1"/>
        <v>2</v>
      </c>
      <c r="Z5" s="5" t="e">
        <f ca="1"/>
        <v>#N/A</v>
      </c>
      <c r="AB5" s="14">
        <f ca="1"/>
        <v>45659</v>
      </c>
      <c r="AC5" s="11">
        <f ca="1"/>
        <v>2</v>
      </c>
      <c r="AD5" s="11">
        <f ca="1"/>
        <v>15</v>
      </c>
      <c r="AF5" s="14">
        <f ca="1"/>
        <v>45659</v>
      </c>
      <c r="AG5" s="11">
        <f ca="1"/>
        <v>2</v>
      </c>
      <c r="AH5" s="11">
        <f ca="1"/>
        <v>19.234527687294971</v>
      </c>
    </row>
    <row r="6" spans="2:34" x14ac:dyDescent="0.5">
      <c r="B6" s="6">
        <v>45660</v>
      </c>
      <c r="C6" s="7">
        <v>3</v>
      </c>
      <c r="E6" s="6">
        <v>45661</v>
      </c>
      <c r="F6" s="7">
        <v>30</v>
      </c>
      <c r="G6" s="7">
        <v>300</v>
      </c>
      <c r="I6" s="4">
        <f ca="1"/>
        <v>45661</v>
      </c>
      <c r="J6" s="5">
        <f ca="1"/>
        <v>4</v>
      </c>
      <c r="K6" s="5">
        <f ca="1"/>
        <v>30</v>
      </c>
      <c r="L6" s="5">
        <f ca="1"/>
        <v>0</v>
      </c>
      <c r="N6" s="4">
        <f ca="1"/>
        <v>45660</v>
      </c>
      <c r="O6" s="5">
        <f ca="1"/>
        <v>3</v>
      </c>
      <c r="P6" s="5">
        <f ca="1"/>
        <v>20</v>
      </c>
      <c r="Q6" s="5">
        <f ca="1"/>
        <v>200</v>
      </c>
      <c r="S6" s="4">
        <f ca="1"/>
        <v>45661</v>
      </c>
      <c r="T6" s="5">
        <f ca="1"/>
        <v>30</v>
      </c>
      <c r="U6" s="5">
        <f ca="1"/>
        <v>300</v>
      </c>
      <c r="V6" s="5">
        <f ca="1"/>
        <v>4</v>
      </c>
      <c r="X6" s="4">
        <f ca="1"/>
        <v>45660</v>
      </c>
      <c r="Y6" s="5">
        <f ca="1"/>
        <v>3</v>
      </c>
      <c r="Z6" s="5">
        <f ca="1"/>
        <v>20</v>
      </c>
      <c r="AB6" s="14">
        <f ca="1"/>
        <v>45660</v>
      </c>
      <c r="AC6" s="11">
        <f ca="1"/>
        <v>3</v>
      </c>
      <c r="AD6" s="11">
        <f ca="1"/>
        <v>20</v>
      </c>
      <c r="AF6" s="14">
        <f ca="1"/>
        <v>45660</v>
      </c>
      <c r="AG6" s="11">
        <f ca="1"/>
        <v>3</v>
      </c>
      <c r="AH6" s="11">
        <f ca="1"/>
        <v>20</v>
      </c>
    </row>
    <row r="7" spans="2:34" x14ac:dyDescent="0.5">
      <c r="B7" s="6">
        <v>45661</v>
      </c>
      <c r="C7" s="7">
        <v>4</v>
      </c>
      <c r="E7" s="6">
        <v>45663</v>
      </c>
      <c r="F7" s="7">
        <v>40</v>
      </c>
      <c r="G7" s="7">
        <v>400</v>
      </c>
      <c r="I7" s="4">
        <f ca="1"/>
        <v>45663</v>
      </c>
      <c r="J7" s="5">
        <f ca="1"/>
        <v>6</v>
      </c>
      <c r="K7" s="5">
        <f ca="1"/>
        <v>40</v>
      </c>
      <c r="L7" s="5">
        <f ca="1"/>
        <v>0</v>
      </c>
      <c r="N7" s="4">
        <f ca="1"/>
        <v>45661</v>
      </c>
      <c r="O7" s="5">
        <f ca="1"/>
        <v>4</v>
      </c>
      <c r="P7" s="5">
        <f ca="1"/>
        <v>30</v>
      </c>
      <c r="Q7" s="5">
        <f ca="1"/>
        <v>300</v>
      </c>
      <c r="S7" s="4">
        <f ca="1"/>
        <v>45663</v>
      </c>
      <c r="T7" s="5">
        <f ca="1"/>
        <v>40</v>
      </c>
      <c r="U7" s="5">
        <f ca="1"/>
        <v>400</v>
      </c>
      <c r="V7" s="5">
        <f ca="1"/>
        <v>6</v>
      </c>
      <c r="X7" s="4">
        <f ca="1"/>
        <v>45661</v>
      </c>
      <c r="Y7" s="5">
        <f ca="1"/>
        <v>4</v>
      </c>
      <c r="Z7" s="5">
        <f ca="1"/>
        <v>30</v>
      </c>
      <c r="AB7" s="14">
        <f ca="1"/>
        <v>45661</v>
      </c>
      <c r="AC7" s="11">
        <f ca="1"/>
        <v>4</v>
      </c>
      <c r="AD7" s="11">
        <f ca="1"/>
        <v>30</v>
      </c>
      <c r="AF7" s="14">
        <f ca="1"/>
        <v>45661</v>
      </c>
      <c r="AG7" s="11">
        <f ca="1"/>
        <v>4</v>
      </c>
      <c r="AH7" s="11">
        <f ca="1"/>
        <v>30</v>
      </c>
    </row>
    <row r="8" spans="2:34" x14ac:dyDescent="0.5">
      <c r="B8" s="6">
        <v>45662</v>
      </c>
      <c r="C8" s="7">
        <v>5</v>
      </c>
      <c r="E8" s="6">
        <v>45664</v>
      </c>
      <c r="F8" s="7">
        <v>50</v>
      </c>
      <c r="G8" s="7">
        <v>500</v>
      </c>
      <c r="I8" s="4">
        <f ca="1"/>
        <v>45665</v>
      </c>
      <c r="J8" s="5">
        <f ca="1"/>
        <v>8</v>
      </c>
      <c r="K8" s="5">
        <f ca="1"/>
        <v>60</v>
      </c>
      <c r="L8" s="5">
        <f ca="1"/>
        <v>0</v>
      </c>
      <c r="N8" s="4">
        <f ca="1"/>
        <v>45662</v>
      </c>
      <c r="O8" s="5">
        <f ca="1"/>
        <v>5</v>
      </c>
      <c r="P8" s="5" t="e">
        <f ca="1"/>
        <v>#N/A</v>
      </c>
      <c r="Q8" s="5" t="e">
        <f ca="1"/>
        <v>#N/A</v>
      </c>
      <c r="S8" s="4">
        <f ca="1"/>
        <v>45664</v>
      </c>
      <c r="T8" s="5">
        <f ca="1"/>
        <v>50</v>
      </c>
      <c r="U8" s="5">
        <f ca="1"/>
        <v>500</v>
      </c>
      <c r="V8" s="5" t="e">
        <f ca="1"/>
        <v>#N/A</v>
      </c>
      <c r="X8" s="4">
        <f ca="1"/>
        <v>45662</v>
      </c>
      <c r="Y8" s="5">
        <f ca="1"/>
        <v>5</v>
      </c>
      <c r="Z8" s="5" t="e">
        <f ca="1"/>
        <v>#N/A</v>
      </c>
      <c r="AB8" s="14">
        <f ca="1"/>
        <v>45662</v>
      </c>
      <c r="AC8" s="11">
        <f ca="1"/>
        <v>5</v>
      </c>
      <c r="AD8" s="11">
        <f ca="1"/>
        <v>35</v>
      </c>
      <c r="AF8" s="14">
        <f ca="1"/>
        <v>45662</v>
      </c>
      <c r="AG8" s="11">
        <f ca="1"/>
        <v>5</v>
      </c>
      <c r="AH8" s="11">
        <f ca="1"/>
        <v>33.452768729640738</v>
      </c>
    </row>
    <row r="9" spans="2:34" x14ac:dyDescent="0.5">
      <c r="B9" s="6">
        <v>45663</v>
      </c>
      <c r="C9" s="7">
        <v>6</v>
      </c>
      <c r="E9" s="6">
        <v>45665</v>
      </c>
      <c r="F9" s="7">
        <v>60</v>
      </c>
      <c r="G9" s="7">
        <v>600</v>
      </c>
      <c r="I9" s="4">
        <f ca="1"/>
        <v>45671</v>
      </c>
      <c r="J9" s="5">
        <f ca="1"/>
        <v>14</v>
      </c>
      <c r="K9" s="5">
        <f ca="1"/>
        <v>70</v>
      </c>
      <c r="L9" s="5">
        <f ca="1"/>
        <v>0</v>
      </c>
      <c r="N9" s="4">
        <f ca="1"/>
        <v>45663</v>
      </c>
      <c r="O9" s="5">
        <f ca="1"/>
        <v>6</v>
      </c>
      <c r="P9" s="5">
        <f ca="1"/>
        <v>40</v>
      </c>
      <c r="Q9" s="5">
        <f ca="1"/>
        <v>400</v>
      </c>
      <c r="S9" s="4">
        <f ca="1"/>
        <v>45665</v>
      </c>
      <c r="T9" s="5">
        <f ca="1"/>
        <v>60</v>
      </c>
      <c r="U9" s="5">
        <f ca="1"/>
        <v>600</v>
      </c>
      <c r="V9" s="5">
        <f ca="1"/>
        <v>8</v>
      </c>
      <c r="X9" s="4">
        <f ca="1"/>
        <v>45663</v>
      </c>
      <c r="Y9" s="5">
        <f ca="1"/>
        <v>6</v>
      </c>
      <c r="Z9" s="5">
        <f ca="1"/>
        <v>40</v>
      </c>
      <c r="AB9" s="14">
        <f ca="1"/>
        <v>45663</v>
      </c>
      <c r="AC9" s="11">
        <f ca="1"/>
        <v>6</v>
      </c>
      <c r="AD9" s="11">
        <f ca="1"/>
        <v>40</v>
      </c>
      <c r="AF9" s="14">
        <f ca="1"/>
        <v>45663</v>
      </c>
      <c r="AG9" s="11">
        <f ca="1"/>
        <v>6</v>
      </c>
      <c r="AH9" s="11">
        <f ca="1"/>
        <v>40</v>
      </c>
    </row>
    <row r="10" spans="2:34" x14ac:dyDescent="0.5">
      <c r="B10" s="6">
        <v>45665</v>
      </c>
      <c r="C10" s="7">
        <v>8</v>
      </c>
      <c r="E10" s="6">
        <v>45671</v>
      </c>
      <c r="F10" s="7">
        <v>70</v>
      </c>
      <c r="G10" s="7">
        <v>700</v>
      </c>
      <c r="I10" s="4">
        <f ca="1"/>
        <v>45672</v>
      </c>
      <c r="J10" s="5">
        <f ca="1"/>
        <v>15</v>
      </c>
      <c r="K10" s="5">
        <f ca="1"/>
        <v>80</v>
      </c>
      <c r="L10" s="5">
        <f ca="1"/>
        <v>0</v>
      </c>
      <c r="N10" s="4">
        <f ca="1"/>
        <v>45665</v>
      </c>
      <c r="O10" s="5">
        <f ca="1"/>
        <v>8</v>
      </c>
      <c r="P10" s="5">
        <f ca="1"/>
        <v>60</v>
      </c>
      <c r="Q10" s="5">
        <f ca="1"/>
        <v>600</v>
      </c>
      <c r="S10" s="4">
        <f ca="1"/>
        <v>45671</v>
      </c>
      <c r="T10" s="5">
        <f ca="1"/>
        <v>70</v>
      </c>
      <c r="U10" s="5">
        <f ca="1"/>
        <v>700</v>
      </c>
      <c r="V10" s="5">
        <f ca="1"/>
        <v>14</v>
      </c>
      <c r="X10" s="4">
        <f ca="1"/>
        <v>45664</v>
      </c>
      <c r="Y10" s="5" t="e">
        <f ca="1"/>
        <v>#N/A</v>
      </c>
      <c r="Z10" s="5">
        <f ca="1"/>
        <v>50</v>
      </c>
      <c r="AB10" s="14">
        <f ca="1"/>
        <v>45664</v>
      </c>
      <c r="AC10" s="11">
        <f ca="1"/>
        <v>7</v>
      </c>
      <c r="AD10" s="11">
        <f ca="1"/>
        <v>50</v>
      </c>
      <c r="AF10" s="14">
        <f ca="1"/>
        <v>45664</v>
      </c>
      <c r="AG10" s="11">
        <f ca="1"/>
        <v>8.392370837561085</v>
      </c>
      <c r="AH10" s="11">
        <f ca="1"/>
        <v>50</v>
      </c>
    </row>
    <row r="11" spans="2:34" x14ac:dyDescent="0.5">
      <c r="B11" s="6">
        <v>45666</v>
      </c>
      <c r="C11" s="7">
        <v>9</v>
      </c>
      <c r="E11" s="6">
        <v>45672</v>
      </c>
      <c r="F11" s="7">
        <v>80</v>
      </c>
      <c r="G11" s="7">
        <v>800</v>
      </c>
      <c r="N11" s="4">
        <f ca="1"/>
        <v>45666</v>
      </c>
      <c r="O11" s="5">
        <f ca="1"/>
        <v>9</v>
      </c>
      <c r="P11" s="5" t="e">
        <f ca="1"/>
        <v>#N/A</v>
      </c>
      <c r="Q11" s="5" t="e">
        <f ca="1"/>
        <v>#N/A</v>
      </c>
      <c r="S11" s="4">
        <f ca="1"/>
        <v>45672</v>
      </c>
      <c r="T11" s="5">
        <f ca="1"/>
        <v>80</v>
      </c>
      <c r="U11" s="5">
        <f ca="1"/>
        <v>800</v>
      </c>
      <c r="V11" s="5">
        <f ca="1"/>
        <v>15</v>
      </c>
      <c r="X11" s="4">
        <f ca="1"/>
        <v>45665</v>
      </c>
      <c r="Y11" s="5">
        <f ca="1"/>
        <v>8</v>
      </c>
      <c r="Z11" s="5">
        <f ca="1"/>
        <v>60</v>
      </c>
      <c r="AB11" s="14">
        <f ca="1"/>
        <v>45665</v>
      </c>
      <c r="AC11" s="11">
        <f ca="1"/>
        <v>8</v>
      </c>
      <c r="AD11" s="11">
        <f ca="1"/>
        <v>60</v>
      </c>
      <c r="AF11" s="14">
        <f ca="1"/>
        <v>45665</v>
      </c>
      <c r="AG11" s="11">
        <f ca="1"/>
        <v>8</v>
      </c>
      <c r="AH11" s="11">
        <f ca="1"/>
        <v>60</v>
      </c>
    </row>
    <row r="12" spans="2:34" x14ac:dyDescent="0.5">
      <c r="B12" s="6">
        <v>45667</v>
      </c>
      <c r="C12" s="7">
        <v>10</v>
      </c>
      <c r="E12" s="6">
        <v>45676</v>
      </c>
      <c r="F12" s="7">
        <v>90</v>
      </c>
      <c r="G12" s="7">
        <v>900</v>
      </c>
      <c r="N12" s="4">
        <f ca="1"/>
        <v>45667</v>
      </c>
      <c r="O12" s="5">
        <f ca="1"/>
        <v>10</v>
      </c>
      <c r="P12" s="5" t="e">
        <f ca="1"/>
        <v>#N/A</v>
      </c>
      <c r="Q12" s="5" t="e">
        <f ca="1"/>
        <v>#N/A</v>
      </c>
      <c r="S12" s="4">
        <f ca="1"/>
        <v>45676</v>
      </c>
      <c r="T12" s="5">
        <f ca="1"/>
        <v>90</v>
      </c>
      <c r="U12" s="5">
        <f ca="1"/>
        <v>900</v>
      </c>
      <c r="V12" s="5" t="e">
        <f ca="1"/>
        <v>#N/A</v>
      </c>
      <c r="X12" s="4">
        <f ca="1"/>
        <v>45666</v>
      </c>
      <c r="Y12" s="5">
        <f ca="1"/>
        <v>9</v>
      </c>
      <c r="Z12" s="5" t="e">
        <f ca="1"/>
        <v>#N/A</v>
      </c>
      <c r="AB12" s="14">
        <f ca="1"/>
        <v>45666</v>
      </c>
      <c r="AC12" s="11">
        <f ca="1"/>
        <v>9</v>
      </c>
      <c r="AD12" s="11">
        <f ca="1"/>
        <v>61.666666666666664</v>
      </c>
      <c r="AF12" s="14">
        <f ca="1"/>
        <v>45666</v>
      </c>
      <c r="AG12" s="11">
        <f ca="1"/>
        <v>9</v>
      </c>
      <c r="AH12" s="11">
        <f ca="1"/>
        <v>52.466808676591135</v>
      </c>
    </row>
    <row r="13" spans="2:34" x14ac:dyDescent="0.5">
      <c r="B13" s="6">
        <v>45668</v>
      </c>
      <c r="C13" s="7">
        <v>11</v>
      </c>
      <c r="E13" s="6">
        <v>45677</v>
      </c>
      <c r="F13" s="7">
        <v>100</v>
      </c>
      <c r="G13" s="7">
        <v>1000</v>
      </c>
      <c r="N13" s="4">
        <f ca="1"/>
        <v>45668</v>
      </c>
      <c r="O13" s="5">
        <f ca="1"/>
        <v>11</v>
      </c>
      <c r="P13" s="5" t="e">
        <f ca="1"/>
        <v>#N/A</v>
      </c>
      <c r="Q13" s="5" t="e">
        <f ca="1"/>
        <v>#N/A</v>
      </c>
      <c r="S13" s="4">
        <f ca="1"/>
        <v>45677</v>
      </c>
      <c r="T13" s="5">
        <f ca="1"/>
        <v>100</v>
      </c>
      <c r="U13" s="5">
        <f ca="1"/>
        <v>1000</v>
      </c>
      <c r="V13" s="5" t="e">
        <f ca="1"/>
        <v>#N/A</v>
      </c>
      <c r="X13" s="4">
        <f ca="1"/>
        <v>45667</v>
      </c>
      <c r="Y13" s="5">
        <f ca="1"/>
        <v>10</v>
      </c>
      <c r="Z13" s="5" t="e">
        <f ca="1"/>
        <v>#N/A</v>
      </c>
      <c r="AB13" s="14">
        <f ca="1"/>
        <v>45667</v>
      </c>
      <c r="AC13" s="11">
        <f ca="1"/>
        <v>10</v>
      </c>
      <c r="AD13" s="11">
        <f ca="1"/>
        <v>63.333333333333329</v>
      </c>
      <c r="AF13" s="14">
        <f ca="1"/>
        <v>45667</v>
      </c>
      <c r="AG13" s="11">
        <f ca="1"/>
        <v>10</v>
      </c>
      <c r="AH13" s="11">
        <f ca="1"/>
        <v>57.210224018236232</v>
      </c>
    </row>
    <row r="14" spans="2:34" x14ac:dyDescent="0.5">
      <c r="B14" s="6">
        <v>45669</v>
      </c>
      <c r="C14" s="7">
        <v>12</v>
      </c>
      <c r="E14" s="1"/>
      <c r="N14" s="4">
        <f ca="1"/>
        <v>45669</v>
      </c>
      <c r="O14" s="5">
        <f ca="1"/>
        <v>12</v>
      </c>
      <c r="P14" s="5" t="e">
        <f ca="1"/>
        <v>#N/A</v>
      </c>
      <c r="Q14" s="5" t="e">
        <f ca="1"/>
        <v>#N/A</v>
      </c>
      <c r="S14" s="4"/>
      <c r="T14" s="5"/>
      <c r="U14" s="5"/>
      <c r="V14" s="5"/>
      <c r="X14" s="4">
        <f ca="1"/>
        <v>45668</v>
      </c>
      <c r="Y14" s="5">
        <f ca="1"/>
        <v>11</v>
      </c>
      <c r="Z14" s="5" t="e">
        <f ca="1"/>
        <v>#N/A</v>
      </c>
      <c r="AB14" s="14">
        <f ca="1"/>
        <v>45668</v>
      </c>
      <c r="AC14" s="11">
        <f ca="1"/>
        <v>11</v>
      </c>
      <c r="AD14" s="11">
        <f ca="1"/>
        <v>65</v>
      </c>
      <c r="AF14" s="14">
        <f ca="1"/>
        <v>45668</v>
      </c>
      <c r="AG14" s="11">
        <f ca="1"/>
        <v>11</v>
      </c>
      <c r="AH14" s="11">
        <f ca="1"/>
        <v>61.953639359881365</v>
      </c>
    </row>
    <row r="15" spans="2:34" x14ac:dyDescent="0.5">
      <c r="B15" s="6">
        <v>45670</v>
      </c>
      <c r="C15" s="7">
        <v>13</v>
      </c>
      <c r="N15" s="4">
        <f ca="1"/>
        <v>45670</v>
      </c>
      <c r="O15" s="5">
        <f ca="1"/>
        <v>13</v>
      </c>
      <c r="P15" s="5" t="e">
        <f ca="1"/>
        <v>#N/A</v>
      </c>
      <c r="Q15" s="5" t="e">
        <f ca="1"/>
        <v>#N/A</v>
      </c>
      <c r="S15" s="4"/>
      <c r="T15" s="5"/>
      <c r="U15" s="5"/>
      <c r="V15" s="5"/>
      <c r="X15" s="4">
        <f ca="1"/>
        <v>45669</v>
      </c>
      <c r="Y15" s="5">
        <f ca="1"/>
        <v>12</v>
      </c>
      <c r="Z15" s="5" t="e">
        <f ca="1"/>
        <v>#N/A</v>
      </c>
      <c r="AB15" s="14">
        <f ca="1"/>
        <v>45669</v>
      </c>
      <c r="AC15" s="11">
        <f ca="1"/>
        <v>12</v>
      </c>
      <c r="AD15" s="11">
        <f ca="1"/>
        <v>66.666666666666671</v>
      </c>
      <c r="AF15" s="14">
        <f ca="1"/>
        <v>45669</v>
      </c>
      <c r="AG15" s="11">
        <f ca="1"/>
        <v>12</v>
      </c>
      <c r="AH15" s="11">
        <f ca="1"/>
        <v>66.697054701526525</v>
      </c>
    </row>
    <row r="16" spans="2:34" x14ac:dyDescent="0.5">
      <c r="B16" s="6">
        <v>45671</v>
      </c>
      <c r="C16" s="7">
        <v>14</v>
      </c>
      <c r="N16" s="4">
        <f ca="1"/>
        <v>45671</v>
      </c>
      <c r="O16" s="5">
        <f ca="1"/>
        <v>14</v>
      </c>
      <c r="P16" s="5">
        <f ca="1"/>
        <v>70</v>
      </c>
      <c r="Q16" s="5">
        <f ca="1"/>
        <v>700</v>
      </c>
      <c r="S16" s="4"/>
      <c r="T16" s="5"/>
      <c r="U16" s="5"/>
      <c r="V16" s="5"/>
      <c r="X16" s="4">
        <f ca="1"/>
        <v>45670</v>
      </c>
      <c r="Y16" s="5">
        <f ca="1"/>
        <v>13</v>
      </c>
      <c r="Z16" s="5" t="e">
        <f ca="1"/>
        <v>#N/A</v>
      </c>
      <c r="AB16" s="14">
        <f ca="1"/>
        <v>45670</v>
      </c>
      <c r="AC16" s="11">
        <f ca="1"/>
        <v>13</v>
      </c>
      <c r="AD16" s="11">
        <f ca="1"/>
        <v>68.333333333333343</v>
      </c>
      <c r="AF16" s="14">
        <f ca="1"/>
        <v>45670</v>
      </c>
      <c r="AG16" s="11">
        <f ca="1"/>
        <v>13</v>
      </c>
      <c r="AH16" s="11">
        <f ca="1"/>
        <v>71.440470043171388</v>
      </c>
    </row>
    <row r="17" spans="2:34" x14ac:dyDescent="0.5">
      <c r="B17" s="6">
        <v>45672</v>
      </c>
      <c r="C17" s="7">
        <v>15</v>
      </c>
      <c r="N17" s="4">
        <f ca="1"/>
        <v>45672</v>
      </c>
      <c r="O17" s="5">
        <f ca="1"/>
        <v>15</v>
      </c>
      <c r="P17" s="5">
        <f ca="1"/>
        <v>80</v>
      </c>
      <c r="Q17" s="5">
        <f ca="1"/>
        <v>800</v>
      </c>
      <c r="S17" s="4"/>
      <c r="T17" s="5"/>
      <c r="U17" s="5"/>
      <c r="V17" s="5"/>
      <c r="X17" s="4">
        <f ca="1"/>
        <v>45671</v>
      </c>
      <c r="Y17" s="5">
        <f ca="1"/>
        <v>14</v>
      </c>
      <c r="Z17" s="5">
        <f ca="1"/>
        <v>70</v>
      </c>
      <c r="AB17" s="14">
        <f ca="1"/>
        <v>45671</v>
      </c>
      <c r="AC17" s="11">
        <f ca="1"/>
        <v>14</v>
      </c>
      <c r="AD17" s="11">
        <f ca="1"/>
        <v>70</v>
      </c>
      <c r="AF17" s="14">
        <f ca="1"/>
        <v>45671</v>
      </c>
      <c r="AG17" s="11">
        <f ca="1"/>
        <v>14</v>
      </c>
      <c r="AH17" s="11">
        <f ca="1"/>
        <v>70</v>
      </c>
    </row>
    <row r="18" spans="2:34" x14ac:dyDescent="0.5">
      <c r="B18" s="6">
        <v>45673</v>
      </c>
      <c r="C18" s="7">
        <v>16</v>
      </c>
      <c r="N18" s="4">
        <f ca="1"/>
        <v>45673</v>
      </c>
      <c r="O18" s="5">
        <f ca="1"/>
        <v>16</v>
      </c>
      <c r="P18" s="5" t="e">
        <f ca="1"/>
        <v>#N/A</v>
      </c>
      <c r="Q18" s="5" t="e">
        <f ca="1"/>
        <v>#N/A</v>
      </c>
      <c r="S18" s="4"/>
      <c r="T18" s="5"/>
      <c r="U18" s="5"/>
      <c r="V18" s="5"/>
      <c r="X18" s="4">
        <f ca="1"/>
        <v>45672</v>
      </c>
      <c r="Y18" s="5">
        <f ca="1"/>
        <v>15</v>
      </c>
      <c r="Z18" s="5">
        <f ca="1"/>
        <v>80</v>
      </c>
      <c r="AB18" s="14">
        <f ca="1"/>
        <v>45672</v>
      </c>
      <c r="AC18" s="11">
        <f ca="1"/>
        <v>15</v>
      </c>
      <c r="AD18" s="11">
        <f ca="1"/>
        <v>80</v>
      </c>
      <c r="AF18" s="14">
        <f ca="1"/>
        <v>45672</v>
      </c>
      <c r="AG18" s="11">
        <f ca="1"/>
        <v>15</v>
      </c>
      <c r="AH18" s="11">
        <f ca="1"/>
        <v>80</v>
      </c>
    </row>
    <row r="19" spans="2:34" x14ac:dyDescent="0.5">
      <c r="B19" s="6">
        <v>45674</v>
      </c>
      <c r="C19" s="7">
        <v>17</v>
      </c>
      <c r="N19" s="4">
        <f ca="1"/>
        <v>45674</v>
      </c>
      <c r="O19" s="5">
        <f ca="1"/>
        <v>17</v>
      </c>
      <c r="P19" s="5" t="e">
        <f ca="1"/>
        <v>#N/A</v>
      </c>
      <c r="Q19" s="5" t="e">
        <f ca="1"/>
        <v>#N/A</v>
      </c>
      <c r="S19" s="4"/>
      <c r="T19" s="5"/>
      <c r="U19" s="5"/>
      <c r="V19" s="5"/>
      <c r="X19" s="4">
        <f ca="1"/>
        <v>45673</v>
      </c>
      <c r="Y19" s="5">
        <f ca="1"/>
        <v>16</v>
      </c>
      <c r="Z19" s="5" t="e">
        <f ca="1"/>
        <v>#N/A</v>
      </c>
      <c r="AB19" s="14">
        <f ca="1"/>
        <v>45673</v>
      </c>
      <c r="AC19" s="11">
        <f ca="1"/>
        <v>16</v>
      </c>
      <c r="AD19" s="11">
        <f ca="1"/>
        <v>83.333333333333329</v>
      </c>
      <c r="AF19" s="14">
        <f ca="1"/>
        <v>45673</v>
      </c>
      <c r="AG19" s="11">
        <f ca="1"/>
        <v>16</v>
      </c>
      <c r="AH19" s="11">
        <f ca="1"/>
        <v>85.670716068106742</v>
      </c>
    </row>
    <row r="20" spans="2:34" x14ac:dyDescent="0.5">
      <c r="N20" s="4"/>
      <c r="O20" s="5"/>
      <c r="P20" s="5"/>
      <c r="X20" s="4">
        <f ca="1"/>
        <v>45674</v>
      </c>
      <c r="Y20" s="5">
        <f ca="1"/>
        <v>17</v>
      </c>
      <c r="Z20" s="5" t="e">
        <f ca="1"/>
        <v>#N/A</v>
      </c>
      <c r="AB20" s="14">
        <f ca="1"/>
        <v>45674</v>
      </c>
      <c r="AC20" s="11">
        <f ca="1"/>
        <v>17</v>
      </c>
      <c r="AD20" s="11">
        <f ca="1"/>
        <v>86.666666666666657</v>
      </c>
      <c r="AF20" s="14">
        <f ca="1"/>
        <v>45674</v>
      </c>
      <c r="AG20" s="11">
        <f ca="1"/>
        <v>17</v>
      </c>
      <c r="AH20" s="11">
        <f ca="1"/>
        <v>90.414131409751775</v>
      </c>
    </row>
    <row r="21" spans="2:34" x14ac:dyDescent="0.5">
      <c r="X21" s="4">
        <f ca="1"/>
        <v>45676</v>
      </c>
      <c r="Y21" s="5" t="e">
        <f ca="1"/>
        <v>#N/A</v>
      </c>
      <c r="Z21" s="5">
        <f ca="1"/>
        <v>90</v>
      </c>
      <c r="AF21" s="14">
        <f ca="1"/>
        <v>45676</v>
      </c>
      <c r="AG21" s="11">
        <f ca="1"/>
        <v>16.718629982753885</v>
      </c>
      <c r="AH21" s="11">
        <f ca="1"/>
        <v>90</v>
      </c>
    </row>
    <row r="22" spans="2:34" x14ac:dyDescent="0.5">
      <c r="X22" s="4">
        <f ca="1"/>
        <v>45677</v>
      </c>
      <c r="Y22" s="5" t="e">
        <f ca="1"/>
        <v>#N/A</v>
      </c>
      <c r="Z22" s="5">
        <f ca="1"/>
        <v>100</v>
      </c>
      <c r="AF22" s="14">
        <f ca="1"/>
        <v>45677</v>
      </c>
      <c r="AG22" s="11">
        <f ca="1"/>
        <v>18.774570325989558</v>
      </c>
      <c r="AH22" s="11">
        <f ca="1"/>
        <v>100</v>
      </c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7FC6C-3559-49F2-8B56-1D7A93F348BE}">
  <sheetPr codeName="Sheet2"/>
  <dimension ref="C2:M15"/>
  <sheetViews>
    <sheetView workbookViewId="0">
      <selection activeCell="F22" sqref="F22"/>
    </sheetView>
  </sheetViews>
  <sheetFormatPr defaultRowHeight="14.35" x14ac:dyDescent="0.5"/>
  <cols>
    <col min="3" max="5" width="10.5859375" customWidth="1"/>
    <col min="7" max="9" width="9.3515625" customWidth="1"/>
    <col min="11" max="13" width="9.3515625" customWidth="1"/>
  </cols>
  <sheetData>
    <row r="2" spans="3:13" s="9" customFormat="1" x14ac:dyDescent="0.5">
      <c r="C2" s="9" t="s">
        <v>20</v>
      </c>
      <c r="G2" s="9" t="s">
        <v>18</v>
      </c>
      <c r="K2" s="9" t="s">
        <v>19</v>
      </c>
    </row>
    <row r="3" spans="3:13" x14ac:dyDescent="0.5">
      <c r="C3" t="s">
        <v>13</v>
      </c>
      <c r="D3" t="s">
        <v>14</v>
      </c>
      <c r="E3" t="s">
        <v>15</v>
      </c>
      <c r="G3" t="s">
        <v>13</v>
      </c>
      <c r="H3" t="s">
        <v>14</v>
      </c>
      <c r="I3" t="s">
        <v>15</v>
      </c>
      <c r="K3" t="s">
        <v>13</v>
      </c>
      <c r="L3" t="s">
        <v>14</v>
      </c>
      <c r="M3" t="s">
        <v>15</v>
      </c>
    </row>
    <row r="4" spans="3:13" x14ac:dyDescent="0.5">
      <c r="C4" s="7">
        <v>10.553303717910101</v>
      </c>
      <c r="D4" s="7">
        <v>10.55330371791</v>
      </c>
      <c r="E4" s="7">
        <v>10.5533037179</v>
      </c>
      <c r="G4" s="5" cm="1">
        <f t="array" aca="1" ref="G4:I15" ca="1">_xll.apaData.Digits.After(C4:E15)</f>
        <v>13</v>
      </c>
      <c r="H4" s="5">
        <f ca="1"/>
        <v>11</v>
      </c>
      <c r="I4" s="5">
        <f ca="1"/>
        <v>10</v>
      </c>
      <c r="K4" s="5" cm="1">
        <f t="array" aca="1" ref="K4:M15" ca="1">_xll.apaData.Digits.Before(C4:E15)</f>
        <v>2</v>
      </c>
      <c r="L4" s="5">
        <f ca="1"/>
        <v>2</v>
      </c>
      <c r="M4" s="5">
        <f ca="1"/>
        <v>2</v>
      </c>
    </row>
    <row r="5" spans="3:13" x14ac:dyDescent="0.5">
      <c r="C5" s="7">
        <v>10.11</v>
      </c>
      <c r="D5" s="7">
        <v>10.11</v>
      </c>
      <c r="E5" s="7">
        <v>10.11</v>
      </c>
      <c r="G5" s="5">
        <f ca="1"/>
        <v>2</v>
      </c>
      <c r="H5" s="5">
        <f ca="1"/>
        <v>2</v>
      </c>
      <c r="I5" s="5">
        <f ca="1"/>
        <v>2</v>
      </c>
      <c r="K5" s="5">
        <f ca="1"/>
        <v>2</v>
      </c>
      <c r="L5" s="5">
        <f ca="1"/>
        <v>2</v>
      </c>
      <c r="M5" s="5">
        <f ca="1"/>
        <v>2</v>
      </c>
    </row>
    <row r="6" spans="3:13" x14ac:dyDescent="0.5">
      <c r="C6" s="7">
        <v>9.9009999999999998</v>
      </c>
      <c r="D6" s="7" t="str">
        <f>"9.90"</f>
        <v>9.90</v>
      </c>
      <c r="E6" s="15">
        <v>9.9</v>
      </c>
      <c r="G6" s="5">
        <f ca="1"/>
        <v>3</v>
      </c>
      <c r="H6" s="5" t="e">
        <f ca="1"/>
        <v>#N/A</v>
      </c>
      <c r="I6" s="5">
        <f ca="1"/>
        <v>1</v>
      </c>
      <c r="K6" s="5">
        <f ca="1"/>
        <v>1</v>
      </c>
      <c r="L6" s="5" t="e">
        <f ca="1"/>
        <v>#N/A</v>
      </c>
      <c r="M6" s="5">
        <f ca="1"/>
        <v>1</v>
      </c>
    </row>
    <row r="7" spans="3:13" x14ac:dyDescent="0.5">
      <c r="C7" s="7">
        <v>10.17</v>
      </c>
      <c r="D7" s="7">
        <v>10.17</v>
      </c>
      <c r="E7" s="7">
        <v>10.17</v>
      </c>
      <c r="G7" s="5">
        <f ca="1"/>
        <v>2</v>
      </c>
      <c r="H7" s="5">
        <f ca="1"/>
        <v>2</v>
      </c>
      <c r="I7" s="5">
        <f ca="1"/>
        <v>2</v>
      </c>
      <c r="K7" s="5">
        <f ca="1"/>
        <v>2</v>
      </c>
      <c r="L7" s="5">
        <f ca="1"/>
        <v>2</v>
      </c>
      <c r="M7" s="5">
        <f ca="1"/>
        <v>2</v>
      </c>
    </row>
    <row r="8" spans="3:13" x14ac:dyDescent="0.5">
      <c r="C8" s="7">
        <v>10.039999999999999</v>
      </c>
      <c r="D8" s="7">
        <v>10.039999999999999</v>
      </c>
      <c r="E8" s="7">
        <v>10.039999999999999</v>
      </c>
      <c r="G8" s="5">
        <f ca="1"/>
        <v>2</v>
      </c>
      <c r="H8" s="5">
        <f ca="1"/>
        <v>2</v>
      </c>
      <c r="I8" s="5">
        <f ca="1"/>
        <v>2</v>
      </c>
      <c r="K8" s="5">
        <f ca="1"/>
        <v>2</v>
      </c>
      <c r="L8" s="5">
        <f ca="1"/>
        <v>2</v>
      </c>
      <c r="M8" s="5">
        <f ca="1"/>
        <v>2</v>
      </c>
    </row>
    <row r="9" spans="3:13" x14ac:dyDescent="0.5">
      <c r="C9" s="7">
        <v>10.30806074933122</v>
      </c>
      <c r="D9" s="7" t="s">
        <v>16</v>
      </c>
      <c r="E9" s="7" t="e">
        <f>NA()</f>
        <v>#N/A</v>
      </c>
      <c r="G9" s="5">
        <f ca="1"/>
        <v>13</v>
      </c>
      <c r="H9" s="5" t="e">
        <f ca="1"/>
        <v>#N/A</v>
      </c>
      <c r="I9" s="5" t="e">
        <f ca="1"/>
        <v>#N/A</v>
      </c>
      <c r="K9" s="5">
        <f ca="1"/>
        <v>2</v>
      </c>
      <c r="L9" s="5" t="e">
        <f ca="1"/>
        <v>#N/A</v>
      </c>
      <c r="M9" s="5" t="e">
        <f ca="1"/>
        <v>#N/A</v>
      </c>
    </row>
    <row r="10" spans="3:13" x14ac:dyDescent="0.5">
      <c r="C10" s="7">
        <v>10.410904204828199</v>
      </c>
      <c r="D10" s="7"/>
      <c r="E10" s="7" t="s">
        <v>17</v>
      </c>
      <c r="G10" s="5">
        <f ca="1"/>
        <v>13</v>
      </c>
      <c r="H10" s="5" t="e">
        <f ca="1"/>
        <v>#N/A</v>
      </c>
      <c r="I10" s="5" t="e">
        <f ca="1"/>
        <v>#N/A</v>
      </c>
      <c r="K10" s="5">
        <f ca="1"/>
        <v>2</v>
      </c>
      <c r="L10" s="5" t="e">
        <f ca="1"/>
        <v>#N/A</v>
      </c>
      <c r="M10" s="5" t="e">
        <f ca="1"/>
        <v>#N/A</v>
      </c>
    </row>
    <row r="11" spans="3:13" x14ac:dyDescent="0.5">
      <c r="C11" s="7">
        <v>10.27641546356103</v>
      </c>
      <c r="D11" s="7">
        <v>0.56699999999999995</v>
      </c>
      <c r="E11" s="16">
        <v>1.7</v>
      </c>
      <c r="G11" s="5">
        <f ca="1"/>
        <v>12</v>
      </c>
      <c r="H11" s="5">
        <f ca="1"/>
        <v>3</v>
      </c>
      <c r="I11" s="5">
        <f ca="1"/>
        <v>1</v>
      </c>
      <c r="K11" s="5">
        <f ca="1"/>
        <v>2</v>
      </c>
      <c r="L11" s="5">
        <f ca="1"/>
        <v>1</v>
      </c>
      <c r="M11" s="5">
        <f ca="1"/>
        <v>1</v>
      </c>
    </row>
    <row r="12" spans="3:13" x14ac:dyDescent="0.5">
      <c r="C12" s="7">
        <v>10.315970827619321</v>
      </c>
      <c r="D12" s="7">
        <v>10000</v>
      </c>
      <c r="E12" s="7">
        <v>0.1</v>
      </c>
      <c r="G12" s="5">
        <f ca="1"/>
        <v>13</v>
      </c>
      <c r="H12" s="5">
        <f ca="1"/>
        <v>0</v>
      </c>
      <c r="I12" s="5">
        <f ca="1"/>
        <v>1</v>
      </c>
      <c r="K12" s="5">
        <f ca="1"/>
        <v>2</v>
      </c>
      <c r="L12" s="5">
        <f ca="1"/>
        <v>5</v>
      </c>
      <c r="M12" s="5">
        <f ca="1"/>
        <v>1</v>
      </c>
    </row>
    <row r="13" spans="3:13" x14ac:dyDescent="0.5">
      <c r="C13" s="7">
        <v>10.40299138029477</v>
      </c>
      <c r="D13" s="7">
        <v>1000</v>
      </c>
      <c r="E13" s="7"/>
      <c r="G13" s="5">
        <f ca="1"/>
        <v>13</v>
      </c>
      <c r="H13" s="5">
        <f ca="1"/>
        <v>0</v>
      </c>
      <c r="I13" s="5" t="e">
        <f ca="1"/>
        <v>#N/A</v>
      </c>
      <c r="K13" s="5">
        <f ca="1"/>
        <v>2</v>
      </c>
      <c r="L13" s="5">
        <f ca="1"/>
        <v>4</v>
      </c>
      <c r="M13" s="5" t="e">
        <f ca="1"/>
        <v>#N/A</v>
      </c>
    </row>
    <row r="14" spans="3:13" x14ac:dyDescent="0.5">
      <c r="C14" s="7">
        <v>10.56912443333607</v>
      </c>
      <c r="D14" s="7">
        <v>99.3</v>
      </c>
      <c r="E14" s="7">
        <v>99999.342340000003</v>
      </c>
      <c r="G14" s="5">
        <f ca="1"/>
        <v>13</v>
      </c>
      <c r="H14" s="5">
        <f ca="1"/>
        <v>1</v>
      </c>
      <c r="I14" s="5">
        <f ca="1"/>
        <v>5</v>
      </c>
      <c r="K14" s="5">
        <f ca="1"/>
        <v>2</v>
      </c>
      <c r="L14" s="5">
        <f ca="1"/>
        <v>2</v>
      </c>
      <c r="M14" s="5">
        <f ca="1"/>
        <v>5</v>
      </c>
    </row>
    <row r="15" spans="3:13" x14ac:dyDescent="0.5">
      <c r="C15" s="7">
        <v>10.861831799462641</v>
      </c>
      <c r="D15" s="7">
        <v>23.5</v>
      </c>
      <c r="E15" s="16">
        <v>0.5</v>
      </c>
      <c r="G15" s="5">
        <f ca="1"/>
        <v>13</v>
      </c>
      <c r="H15" s="5">
        <f ca="1"/>
        <v>1</v>
      </c>
      <c r="I15" s="5">
        <f ca="1"/>
        <v>1</v>
      </c>
      <c r="K15" s="5">
        <f ca="1"/>
        <v>2</v>
      </c>
      <c r="L15" s="5">
        <f ca="1"/>
        <v>2</v>
      </c>
      <c r="M15" s="5">
        <f ca="1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63194-B600-4CE9-AFE1-5CC762ED2456}">
  <sheetPr codeName="Sheet3"/>
  <dimension ref="C2:M15"/>
  <sheetViews>
    <sheetView workbookViewId="0">
      <selection activeCell="F20" sqref="F20"/>
    </sheetView>
  </sheetViews>
  <sheetFormatPr defaultRowHeight="14.35" x14ac:dyDescent="0.5"/>
  <cols>
    <col min="3" max="5" width="10.5859375" customWidth="1"/>
    <col min="7" max="9" width="15.17578125" customWidth="1"/>
    <col min="11" max="13" width="9.3515625" customWidth="1"/>
  </cols>
  <sheetData>
    <row r="2" spans="3:13" s="9" customFormat="1" x14ac:dyDescent="0.5">
      <c r="C2" s="9" t="s">
        <v>20</v>
      </c>
      <c r="G2" s="9" t="s">
        <v>21</v>
      </c>
    </row>
    <row r="3" spans="3:13" x14ac:dyDescent="0.5">
      <c r="C3" t="s">
        <v>13</v>
      </c>
      <c r="D3" t="s">
        <v>14</v>
      </c>
      <c r="E3" t="s">
        <v>15</v>
      </c>
      <c r="G3" t="s">
        <v>13</v>
      </c>
      <c r="H3" t="s">
        <v>14</v>
      </c>
      <c r="I3" t="s">
        <v>15</v>
      </c>
    </row>
    <row r="4" spans="3:13" x14ac:dyDescent="0.5">
      <c r="C4" s="7">
        <v>10.55330371791012</v>
      </c>
      <c r="D4" s="7">
        <v>10.55330371791</v>
      </c>
      <c r="E4" s="7">
        <v>10.5533037179</v>
      </c>
      <c r="G4" s="5" t="str" cm="1">
        <f t="array" aca="1" ref="G4:I15" ca="1">_xll.apaData.Datatypes(C4:E15)</f>
        <v>Double</v>
      </c>
      <c r="H4" s="5" t="str">
        <f ca="1"/>
        <v>Double</v>
      </c>
      <c r="I4" s="5" t="str">
        <f ca="1"/>
        <v>Double</v>
      </c>
      <c r="K4" s="5"/>
      <c r="L4" s="5"/>
      <c r="M4" s="5"/>
    </row>
    <row r="5" spans="3:13" x14ac:dyDescent="0.5">
      <c r="C5" s="7">
        <v>10.11</v>
      </c>
      <c r="D5" s="7">
        <v>10.11</v>
      </c>
      <c r="E5" s="7">
        <v>10.11</v>
      </c>
      <c r="G5" s="5" t="str">
        <f ca="1"/>
        <v>Double</v>
      </c>
      <c r="H5" s="5" t="str">
        <f ca="1"/>
        <v>Double</v>
      </c>
      <c r="I5" s="5" t="str">
        <f ca="1"/>
        <v>Double</v>
      </c>
      <c r="K5" s="5"/>
      <c r="L5" s="5"/>
      <c r="M5" s="5"/>
    </row>
    <row r="6" spans="3:13" x14ac:dyDescent="0.5">
      <c r="C6" s="7">
        <v>9.9009999999999998</v>
      </c>
      <c r="D6" s="7" t="str">
        <f>"9.90"</f>
        <v>9.90</v>
      </c>
      <c r="E6" s="15">
        <v>9.9</v>
      </c>
      <c r="G6" s="5" t="str">
        <f ca="1"/>
        <v>Double</v>
      </c>
      <c r="H6" s="5" t="str">
        <f ca="1"/>
        <v>String</v>
      </c>
      <c r="I6" s="5" t="str">
        <f ca="1"/>
        <v>Double</v>
      </c>
      <c r="K6" s="5"/>
      <c r="L6" s="5"/>
      <c r="M6" s="5"/>
    </row>
    <row r="7" spans="3:13" x14ac:dyDescent="0.5">
      <c r="C7" s="7">
        <v>10.17</v>
      </c>
      <c r="D7" s="7">
        <v>10.17</v>
      </c>
      <c r="E7" s="7">
        <v>10.17</v>
      </c>
      <c r="G7" s="5" t="str">
        <f ca="1"/>
        <v>Double</v>
      </c>
      <c r="H7" s="5" t="str">
        <f ca="1"/>
        <v>Double</v>
      </c>
      <c r="I7" s="5" t="str">
        <f ca="1"/>
        <v>Double</v>
      </c>
      <c r="K7" s="5"/>
      <c r="L7" s="5"/>
      <c r="M7" s="5"/>
    </row>
    <row r="8" spans="3:13" x14ac:dyDescent="0.5">
      <c r="C8" s="7">
        <v>10.039999999999999</v>
      </c>
      <c r="D8" s="7">
        <v>10.039999999999999</v>
      </c>
      <c r="E8" s="7">
        <v>10.039999999999999</v>
      </c>
      <c r="G8" s="5" t="str">
        <f ca="1"/>
        <v>Double</v>
      </c>
      <c r="H8" s="5" t="str">
        <f ca="1"/>
        <v>Double</v>
      </c>
      <c r="I8" s="5" t="str">
        <f ca="1"/>
        <v>Double</v>
      </c>
      <c r="K8" s="5"/>
      <c r="L8" s="5"/>
      <c r="M8" s="5"/>
    </row>
    <row r="9" spans="3:13" x14ac:dyDescent="0.5">
      <c r="C9" s="7">
        <v>10.30806074933122</v>
      </c>
      <c r="D9" s="7" t="s">
        <v>16</v>
      </c>
      <c r="E9" s="7" t="e">
        <f>NA()</f>
        <v>#N/A</v>
      </c>
      <c r="G9" s="5" t="str">
        <f ca="1"/>
        <v>Double</v>
      </c>
      <c r="H9" s="5" t="str">
        <f ca="1"/>
        <v>String</v>
      </c>
      <c r="I9" s="5" t="str">
        <f ca="1"/>
        <v>ExcelError</v>
      </c>
      <c r="K9" s="5"/>
      <c r="L9" s="5"/>
      <c r="M9" s="5"/>
    </row>
    <row r="10" spans="3:13" x14ac:dyDescent="0.5">
      <c r="C10" s="7">
        <v>10.410904204828199</v>
      </c>
      <c r="D10" s="7" t="s">
        <v>17</v>
      </c>
      <c r="E10" s="7" t="s">
        <v>30</v>
      </c>
      <c r="G10" s="5" t="str">
        <f ca="1"/>
        <v>Double</v>
      </c>
      <c r="H10" s="5" t="str">
        <f ca="1"/>
        <v>String</v>
      </c>
      <c r="I10" s="5" t="str">
        <f ca="1"/>
        <v>String</v>
      </c>
      <c r="K10" s="5"/>
      <c r="L10" s="5"/>
      <c r="M10" s="5"/>
    </row>
    <row r="11" spans="3:13" x14ac:dyDescent="0.5">
      <c r="C11" s="7">
        <v>10.27641546356103</v>
      </c>
      <c r="D11" s="7">
        <v>0.56699999999999995</v>
      </c>
      <c r="E11" s="16">
        <v>1.7</v>
      </c>
      <c r="G11" s="5" t="str">
        <f ca="1"/>
        <v>Double</v>
      </c>
      <c r="H11" s="5" t="str">
        <f ca="1"/>
        <v>Double</v>
      </c>
      <c r="I11" s="5" t="str">
        <f ca="1"/>
        <v>Double</v>
      </c>
      <c r="K11" s="5"/>
      <c r="L11" s="5"/>
      <c r="M11" s="5"/>
    </row>
    <row r="12" spans="3:13" x14ac:dyDescent="0.5">
      <c r="C12" s="7">
        <v>10.315970827619321</v>
      </c>
      <c r="D12" s="7">
        <v>10000</v>
      </c>
      <c r="E12" s="7">
        <v>0.1</v>
      </c>
      <c r="G12" s="5" t="str">
        <f ca="1"/>
        <v>Double</v>
      </c>
      <c r="H12" s="5" t="str">
        <f ca="1"/>
        <v>Double</v>
      </c>
      <c r="I12" s="5" t="str">
        <f ca="1"/>
        <v>Double</v>
      </c>
      <c r="K12" s="5"/>
      <c r="L12" s="5"/>
      <c r="M12" s="5"/>
    </row>
    <row r="13" spans="3:13" x14ac:dyDescent="0.5">
      <c r="C13" s="7">
        <v>10.40299138029477</v>
      </c>
      <c r="D13" s="7">
        <v>1000</v>
      </c>
      <c r="E13" s="7"/>
      <c r="G13" s="5" t="str">
        <f ca="1"/>
        <v>Double</v>
      </c>
      <c r="H13" s="5" t="str">
        <f ca="1"/>
        <v>Double</v>
      </c>
      <c r="I13" s="5" t="str">
        <f ca="1"/>
        <v>ExcelEmpty</v>
      </c>
      <c r="K13" s="5"/>
      <c r="L13" s="5"/>
      <c r="M13" s="5"/>
    </row>
    <row r="14" spans="3:13" x14ac:dyDescent="0.5">
      <c r="C14" s="7">
        <v>10.56912443333607</v>
      </c>
      <c r="D14" s="7">
        <v>99.3</v>
      </c>
      <c r="E14" s="7">
        <v>99999.342340000003</v>
      </c>
      <c r="G14" s="5" t="str">
        <f ca="1"/>
        <v>Double</v>
      </c>
      <c r="H14" s="5" t="str">
        <f ca="1"/>
        <v>Double</v>
      </c>
      <c r="I14" s="5" t="str">
        <f ca="1"/>
        <v>Double</v>
      </c>
      <c r="K14" s="5"/>
      <c r="L14" s="5"/>
      <c r="M14" s="5"/>
    </row>
    <row r="15" spans="3:13" x14ac:dyDescent="0.5">
      <c r="C15" s="7">
        <v>10.861831799462641</v>
      </c>
      <c r="D15" s="7">
        <v>23.5</v>
      </c>
      <c r="E15" s="16">
        <v>0.5</v>
      </c>
      <c r="G15" s="5" t="str">
        <f ca="1"/>
        <v>Double</v>
      </c>
      <c r="H15" s="5" t="str">
        <f ca="1"/>
        <v>Double</v>
      </c>
      <c r="I15" s="5" t="str">
        <f ca="1"/>
        <v>Double</v>
      </c>
      <c r="K15" s="5"/>
      <c r="L15" s="5"/>
      <c r="M15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B6D0F-C3A9-43F3-9436-75AE07FA6E05}">
  <sheetPr codeName="Sheet4"/>
  <dimension ref="B2:X29"/>
  <sheetViews>
    <sheetView workbookViewId="0"/>
  </sheetViews>
  <sheetFormatPr defaultRowHeight="14.35" x14ac:dyDescent="0.5"/>
  <cols>
    <col min="1" max="1" width="4.3515625" customWidth="1"/>
    <col min="2" max="2" width="7.17578125" customWidth="1"/>
    <col min="3" max="5" width="10.8203125" customWidth="1"/>
    <col min="6" max="6" width="3.9375" customWidth="1"/>
    <col min="8" max="8" width="9.52734375" customWidth="1"/>
    <col min="9" max="9" width="6.52734375" customWidth="1"/>
    <col min="10" max="10" width="9.17578125" customWidth="1"/>
    <col min="11" max="11" width="10.05859375" customWidth="1"/>
    <col min="12" max="12" width="7.64453125" customWidth="1"/>
    <col min="13" max="13" width="7.46875" customWidth="1"/>
    <col min="14" max="14" width="7.9375" customWidth="1"/>
    <col min="15" max="15" width="5.5859375" customWidth="1"/>
    <col min="16" max="16" width="9.3515625" customWidth="1"/>
    <col min="17" max="19" width="8.8203125" customWidth="1"/>
    <col min="20" max="20" width="4.52734375" customWidth="1"/>
  </cols>
  <sheetData>
    <row r="2" spans="2:24" s="9" customFormat="1" x14ac:dyDescent="0.5">
      <c r="C2" s="9" t="s">
        <v>20</v>
      </c>
      <c r="H2" s="9" t="s">
        <v>22</v>
      </c>
      <c r="Q2" s="9" t="s">
        <v>23</v>
      </c>
      <c r="U2" s="9" t="s">
        <v>32</v>
      </c>
    </row>
    <row r="3" spans="2:24" x14ac:dyDescent="0.5">
      <c r="B3" s="18" t="s">
        <v>29</v>
      </c>
      <c r="C3" s="2" t="s">
        <v>13</v>
      </c>
      <c r="D3" s="2" t="s">
        <v>14</v>
      </c>
      <c r="E3" s="2" t="s">
        <v>15</v>
      </c>
      <c r="G3" s="17" t="s">
        <v>29</v>
      </c>
      <c r="H3" s="2" t="s">
        <v>24</v>
      </c>
      <c r="I3" s="2" t="s">
        <v>25</v>
      </c>
      <c r="J3" s="2" t="s">
        <v>68</v>
      </c>
      <c r="K3" s="2" t="s">
        <v>69</v>
      </c>
      <c r="L3" s="2" t="s">
        <v>26</v>
      </c>
      <c r="M3" s="2" t="s">
        <v>27</v>
      </c>
      <c r="N3" s="2" t="s">
        <v>28</v>
      </c>
      <c r="Q3" s="2" t="s">
        <v>13</v>
      </c>
      <c r="R3" s="2" t="s">
        <v>14</v>
      </c>
      <c r="S3" s="2" t="s">
        <v>15</v>
      </c>
      <c r="T3" s="2"/>
      <c r="U3" s="2"/>
      <c r="V3" s="2" t="s">
        <v>13</v>
      </c>
      <c r="W3" s="2" t="s">
        <v>14</v>
      </c>
      <c r="X3" s="2" t="s">
        <v>15</v>
      </c>
    </row>
    <row r="4" spans="2:24" x14ac:dyDescent="0.5">
      <c r="B4" s="17">
        <v>1</v>
      </c>
      <c r="C4" s="42" t="s">
        <v>55</v>
      </c>
      <c r="D4" s="42">
        <v>10.55330371791</v>
      </c>
      <c r="E4" s="42">
        <v>10.5533037179</v>
      </c>
      <c r="G4" s="17">
        <v>1</v>
      </c>
      <c r="H4" s="5" cm="1">
        <f t="array" aca="1" ref="H4:N15" ca="1">_xll.apaData.nObs.nTypes.Observations(C4:E15)</f>
        <v>2</v>
      </c>
      <c r="I4" s="5">
        <f ca="1"/>
        <v>0</v>
      </c>
      <c r="J4" s="5">
        <f ca="1"/>
        <v>2</v>
      </c>
      <c r="K4" s="5">
        <f ca="1"/>
        <v>0</v>
      </c>
      <c r="L4" s="5">
        <f ca="1"/>
        <v>0</v>
      </c>
      <c r="M4" s="5">
        <f ca="1"/>
        <v>1</v>
      </c>
      <c r="N4" s="5">
        <f ca="1"/>
        <v>0</v>
      </c>
      <c r="O4" s="5"/>
      <c r="P4" s="18" t="s">
        <v>24</v>
      </c>
      <c r="Q4" s="5" cm="1">
        <f t="array" aca="1" ref="Q4:S10" ca="1">_xll.apaData.nObs.nTypes.Series(C4:E15)</f>
        <v>10</v>
      </c>
      <c r="R4" s="5">
        <f ca="1"/>
        <v>8</v>
      </c>
      <c r="S4" s="5">
        <f ca="1"/>
        <v>8</v>
      </c>
      <c r="T4" s="5"/>
      <c r="U4" t="s">
        <v>13</v>
      </c>
      <c r="V4" s="5" cm="1">
        <f t="array" aca="1" ref="V4:X6" ca="1">_xll.apaData.nObs.Bivariate(C4:E15)</f>
        <v>11</v>
      </c>
      <c r="W4" s="5">
        <f ca="1"/>
        <v>7</v>
      </c>
      <c r="X4" s="5">
        <f ca="1"/>
        <v>7</v>
      </c>
    </row>
    <row r="5" spans="2:24" x14ac:dyDescent="0.5">
      <c r="B5" s="17">
        <v>2</v>
      </c>
      <c r="C5" s="42">
        <v>10.11</v>
      </c>
      <c r="D5" s="42">
        <v>10.11</v>
      </c>
      <c r="E5" s="42" t="s">
        <v>33</v>
      </c>
      <c r="G5" s="17">
        <v>2</v>
      </c>
      <c r="H5" s="5">
        <f ca="1"/>
        <v>2</v>
      </c>
      <c r="I5" s="5">
        <f ca="1"/>
        <v>0</v>
      </c>
      <c r="J5" s="5">
        <f ca="1"/>
        <v>2</v>
      </c>
      <c r="K5" s="5">
        <f ca="1"/>
        <v>0</v>
      </c>
      <c r="L5" s="5">
        <f ca="1"/>
        <v>0</v>
      </c>
      <c r="M5" s="5">
        <f ca="1"/>
        <v>1</v>
      </c>
      <c r="N5" s="5">
        <f ca="1"/>
        <v>0</v>
      </c>
      <c r="O5" s="5"/>
      <c r="P5" s="18" t="s">
        <v>25</v>
      </c>
      <c r="Q5" s="5">
        <f ca="1"/>
        <v>1</v>
      </c>
      <c r="R5" s="5">
        <f ca="1"/>
        <v>0</v>
      </c>
      <c r="S5" s="5">
        <f ca="1"/>
        <v>0</v>
      </c>
      <c r="T5" s="5"/>
      <c r="U5" t="s">
        <v>14</v>
      </c>
      <c r="V5" s="5">
        <f ca="1"/>
        <v>7</v>
      </c>
      <c r="W5" s="5">
        <f ca="1"/>
        <v>8</v>
      </c>
      <c r="X5" s="5">
        <f ca="1"/>
        <v>6</v>
      </c>
    </row>
    <row r="6" spans="2:24" x14ac:dyDescent="0.5">
      <c r="B6" s="17">
        <v>3</v>
      </c>
      <c r="C6" s="42">
        <v>9.9009999999999998</v>
      </c>
      <c r="D6" s="42" t="str">
        <f>"9.90"</f>
        <v>9.90</v>
      </c>
      <c r="E6" s="42">
        <v>9.9</v>
      </c>
      <c r="G6" s="17">
        <v>3</v>
      </c>
      <c r="H6" s="5">
        <f ca="1"/>
        <v>2</v>
      </c>
      <c r="I6" s="5">
        <f ca="1"/>
        <v>0</v>
      </c>
      <c r="J6" s="5">
        <f ca="1"/>
        <v>2</v>
      </c>
      <c r="K6" s="5">
        <f ca="1"/>
        <v>0</v>
      </c>
      <c r="L6" s="5">
        <f ca="1"/>
        <v>0</v>
      </c>
      <c r="M6" s="5">
        <f ca="1"/>
        <v>1</v>
      </c>
      <c r="N6" s="5">
        <f ca="1"/>
        <v>0</v>
      </c>
      <c r="O6" s="5"/>
      <c r="P6" s="2" t="s">
        <v>68</v>
      </c>
      <c r="Q6" s="5">
        <f ca="1"/>
        <v>9</v>
      </c>
      <c r="R6" s="5">
        <f ca="1"/>
        <v>8</v>
      </c>
      <c r="S6" s="5">
        <f ca="1"/>
        <v>8</v>
      </c>
      <c r="T6" s="5"/>
      <c r="U6" t="s">
        <v>15</v>
      </c>
      <c r="V6" s="5">
        <f ca="1"/>
        <v>7</v>
      </c>
      <c r="W6" s="5">
        <f ca="1"/>
        <v>6</v>
      </c>
      <c r="X6" s="5">
        <f ca="1"/>
        <v>8</v>
      </c>
    </row>
    <row r="7" spans="2:24" x14ac:dyDescent="0.5">
      <c r="B7" s="17">
        <v>4</v>
      </c>
      <c r="C7" s="42">
        <v>10.17</v>
      </c>
      <c r="D7" s="42">
        <v>10.17</v>
      </c>
      <c r="E7" s="42">
        <v>10.17</v>
      </c>
      <c r="G7" s="17">
        <v>4</v>
      </c>
      <c r="H7" s="5">
        <f ca="1"/>
        <v>3</v>
      </c>
      <c r="I7" s="5">
        <f ca="1"/>
        <v>0</v>
      </c>
      <c r="J7" s="5">
        <f ca="1"/>
        <v>3</v>
      </c>
      <c r="K7" s="5">
        <f ca="1"/>
        <v>0</v>
      </c>
      <c r="L7" s="5">
        <f ca="1"/>
        <v>0</v>
      </c>
      <c r="M7" s="5">
        <f ca="1"/>
        <v>0</v>
      </c>
      <c r="N7" s="5">
        <f ca="1"/>
        <v>0</v>
      </c>
      <c r="O7" s="5"/>
      <c r="P7" s="2" t="s">
        <v>69</v>
      </c>
      <c r="Q7" s="5">
        <f ca="1"/>
        <v>1</v>
      </c>
      <c r="R7" s="5">
        <f ca="1"/>
        <v>0</v>
      </c>
      <c r="S7" s="5">
        <f ca="1"/>
        <v>0</v>
      </c>
      <c r="T7" s="5"/>
    </row>
    <row r="8" spans="2:24" x14ac:dyDescent="0.5">
      <c r="B8" s="17">
        <v>5</v>
      </c>
      <c r="C8" s="42">
        <v>-10.039999999999999</v>
      </c>
      <c r="D8" s="42">
        <v>10.039999999999999</v>
      </c>
      <c r="E8" s="42">
        <v>10.039999999999999</v>
      </c>
      <c r="G8" s="17">
        <v>5</v>
      </c>
      <c r="H8" s="5">
        <f ca="1"/>
        <v>3</v>
      </c>
      <c r="I8" s="5">
        <f ca="1"/>
        <v>0</v>
      </c>
      <c r="J8" s="5">
        <f ca="1"/>
        <v>2</v>
      </c>
      <c r="K8" s="5">
        <f ca="1"/>
        <v>1</v>
      </c>
      <c r="L8" s="5">
        <f ca="1"/>
        <v>0</v>
      </c>
      <c r="M8" s="5">
        <f ca="1"/>
        <v>0</v>
      </c>
      <c r="N8" s="5">
        <f ca="1"/>
        <v>0</v>
      </c>
      <c r="O8" s="5"/>
      <c r="P8" s="18" t="s">
        <v>26</v>
      </c>
      <c r="Q8" s="5">
        <f ca="1"/>
        <v>0</v>
      </c>
      <c r="R8" s="5">
        <f ca="1"/>
        <v>1</v>
      </c>
      <c r="S8" s="5">
        <f ca="1"/>
        <v>1</v>
      </c>
      <c r="T8" s="5"/>
    </row>
    <row r="9" spans="2:24" x14ac:dyDescent="0.5">
      <c r="B9" s="17">
        <v>6</v>
      </c>
      <c r="C9" s="42">
        <v>10.30806074933122</v>
      </c>
      <c r="D9" s="42" t="s">
        <v>16</v>
      </c>
      <c r="E9" s="42" t="e">
        <f>NA()</f>
        <v>#N/A</v>
      </c>
      <c r="G9" s="17">
        <v>6</v>
      </c>
      <c r="H9" s="5">
        <f ca="1"/>
        <v>1</v>
      </c>
      <c r="I9" s="5">
        <f ca="1"/>
        <v>0</v>
      </c>
      <c r="J9" s="5">
        <f ca="1"/>
        <v>1</v>
      </c>
      <c r="K9" s="5">
        <f ca="1"/>
        <v>0</v>
      </c>
      <c r="L9" s="5">
        <f ca="1"/>
        <v>0</v>
      </c>
      <c r="M9" s="5">
        <f ca="1"/>
        <v>1</v>
      </c>
      <c r="N9" s="5">
        <f ca="1"/>
        <v>1</v>
      </c>
      <c r="O9" s="5"/>
      <c r="P9" s="18" t="s">
        <v>27</v>
      </c>
      <c r="Q9" s="5">
        <f ca="1"/>
        <v>1</v>
      </c>
      <c r="R9" s="5">
        <f ca="1"/>
        <v>3</v>
      </c>
      <c r="S9" s="5">
        <f ca="1"/>
        <v>2</v>
      </c>
      <c r="X9" s="37" t="s">
        <v>70</v>
      </c>
    </row>
    <row r="10" spans="2:24" x14ac:dyDescent="0.5">
      <c r="B10" s="17">
        <v>7</v>
      </c>
      <c r="C10" s="42">
        <v>10.410904204828199</v>
      </c>
      <c r="D10" s="42"/>
      <c r="E10" s="42" t="s">
        <v>17</v>
      </c>
      <c r="G10" s="17">
        <v>7</v>
      </c>
      <c r="H10" s="5">
        <f ca="1"/>
        <v>1</v>
      </c>
      <c r="I10" s="5">
        <f ca="1"/>
        <v>0</v>
      </c>
      <c r="J10" s="5">
        <f ca="1"/>
        <v>1</v>
      </c>
      <c r="K10" s="5">
        <f ca="1"/>
        <v>0</v>
      </c>
      <c r="L10" s="5">
        <f ca="1"/>
        <v>1</v>
      </c>
      <c r="M10" s="5">
        <f ca="1"/>
        <v>1</v>
      </c>
      <c r="N10" s="5">
        <f ca="1"/>
        <v>0</v>
      </c>
      <c r="P10" s="18" t="s">
        <v>28</v>
      </c>
      <c r="Q10" s="5">
        <f ca="1"/>
        <v>0</v>
      </c>
      <c r="R10" s="5">
        <f ca="1"/>
        <v>0</v>
      </c>
      <c r="S10" s="5">
        <f ca="1"/>
        <v>1</v>
      </c>
      <c r="T10" s="29"/>
      <c r="X10" s="5" cm="1">
        <f t="array" aca="1" ref="X10" ca="1">_xll.apaData.nObs.Joint(C4:E15)</f>
        <v>5</v>
      </c>
    </row>
    <row r="11" spans="2:24" x14ac:dyDescent="0.5">
      <c r="B11" s="17">
        <v>8</v>
      </c>
      <c r="C11" s="42">
        <v>10.27641546356103</v>
      </c>
      <c r="D11" s="42" t="s">
        <v>56</v>
      </c>
      <c r="E11" s="42">
        <v>1.7</v>
      </c>
      <c r="G11" s="17">
        <v>8</v>
      </c>
      <c r="H11" s="5">
        <f ca="1"/>
        <v>2</v>
      </c>
      <c r="I11" s="5">
        <f ca="1"/>
        <v>0</v>
      </c>
      <c r="J11" s="5">
        <f ca="1"/>
        <v>2</v>
      </c>
      <c r="K11" s="5">
        <f ca="1"/>
        <v>0</v>
      </c>
      <c r="L11" s="5">
        <f ca="1"/>
        <v>0</v>
      </c>
      <c r="M11" s="5">
        <f ca="1"/>
        <v>1</v>
      </c>
      <c r="N11" s="5">
        <f ca="1"/>
        <v>0</v>
      </c>
      <c r="O11" s="5"/>
      <c r="P11" s="5"/>
      <c r="Q11" s="5"/>
    </row>
    <row r="12" spans="2:24" x14ac:dyDescent="0.5">
      <c r="B12" s="17">
        <v>9</v>
      </c>
      <c r="C12" s="42">
        <v>10.315970827619321</v>
      </c>
      <c r="D12" s="42">
        <v>10000</v>
      </c>
      <c r="E12" s="42">
        <v>0.1</v>
      </c>
      <c r="G12" s="17">
        <v>9</v>
      </c>
      <c r="H12" s="5">
        <f ca="1"/>
        <v>3</v>
      </c>
      <c r="I12" s="5">
        <f ca="1"/>
        <v>0</v>
      </c>
      <c r="J12" s="5">
        <f ca="1"/>
        <v>3</v>
      </c>
      <c r="K12" s="5">
        <f ca="1"/>
        <v>0</v>
      </c>
      <c r="L12" s="5">
        <f ca="1"/>
        <v>0</v>
      </c>
      <c r="M12" s="5">
        <f ca="1"/>
        <v>0</v>
      </c>
      <c r="N12" s="5">
        <f ca="1"/>
        <v>0</v>
      </c>
      <c r="O12" s="5"/>
      <c r="P12" s="13" t="s">
        <v>31</v>
      </c>
      <c r="Q12" s="29">
        <f ca="1">Q4/SUM(Q4:Q8)</f>
        <v>0.47619047619047616</v>
      </c>
      <c r="R12" s="29">
        <f ca="1">R4/SUM(R4:R8)</f>
        <v>0.47058823529411764</v>
      </c>
      <c r="S12" s="29">
        <f ca="1">S4/SUM(S4:S8)</f>
        <v>0.47058823529411764</v>
      </c>
      <c r="X12" s="37" t="s">
        <v>73</v>
      </c>
    </row>
    <row r="13" spans="2:24" x14ac:dyDescent="0.5">
      <c r="B13" s="17">
        <v>10</v>
      </c>
      <c r="C13" s="42">
        <v>10.40299138029477</v>
      </c>
      <c r="D13" s="42">
        <v>1000</v>
      </c>
      <c r="E13" s="42"/>
      <c r="G13" s="17">
        <v>10</v>
      </c>
      <c r="H13" s="5">
        <f ca="1"/>
        <v>2</v>
      </c>
      <c r="I13" s="5">
        <f ca="1"/>
        <v>0</v>
      </c>
      <c r="J13" s="5">
        <f ca="1"/>
        <v>2</v>
      </c>
      <c r="K13" s="5">
        <f ca="1"/>
        <v>0</v>
      </c>
      <c r="L13" s="5">
        <f ca="1"/>
        <v>1</v>
      </c>
      <c r="M13" s="5">
        <f ca="1"/>
        <v>0</v>
      </c>
      <c r="N13" s="5">
        <f ca="1"/>
        <v>0</v>
      </c>
      <c r="O13" s="5"/>
      <c r="P13" s="5"/>
      <c r="Q13" s="5"/>
      <c r="V13" s="2" t="s">
        <v>13</v>
      </c>
      <c r="W13" s="2" t="s">
        <v>14</v>
      </c>
      <c r="X13" s="2" t="s">
        <v>15</v>
      </c>
    </row>
    <row r="14" spans="2:24" x14ac:dyDescent="0.5">
      <c r="B14" s="17">
        <v>11</v>
      </c>
      <c r="C14" s="42">
        <v>10.56912443333607</v>
      </c>
      <c r="D14" s="42">
        <v>99.3</v>
      </c>
      <c r="E14" s="42">
        <v>99999.342340000003</v>
      </c>
      <c r="G14" s="17">
        <v>11</v>
      </c>
      <c r="H14" s="5">
        <f ca="1"/>
        <v>3</v>
      </c>
      <c r="I14" s="5">
        <f ca="1"/>
        <v>0</v>
      </c>
      <c r="J14" s="5">
        <f ca="1"/>
        <v>3</v>
      </c>
      <c r="K14" s="5">
        <f ca="1"/>
        <v>0</v>
      </c>
      <c r="L14" s="5">
        <f ca="1"/>
        <v>0</v>
      </c>
      <c r="M14" s="5">
        <f ca="1"/>
        <v>0</v>
      </c>
      <c r="N14" s="5">
        <f ca="1"/>
        <v>0</v>
      </c>
      <c r="O14" s="5"/>
      <c r="P14" s="5"/>
      <c r="Q14" s="5"/>
      <c r="V14" s="5" cm="1">
        <f t="array" aca="1" ref="V14:X14" ca="1">_xll.apaData.nObs.Joint.DropSeries(C4:E15)</f>
        <v>6</v>
      </c>
      <c r="W14" s="5">
        <f ca="1"/>
        <v>7</v>
      </c>
      <c r="X14" s="5">
        <f ca="1"/>
        <v>7</v>
      </c>
    </row>
    <row r="15" spans="2:24" x14ac:dyDescent="0.5">
      <c r="B15" s="17">
        <v>12</v>
      </c>
      <c r="C15" s="42">
        <v>0</v>
      </c>
      <c r="D15" s="42">
        <v>23.5</v>
      </c>
      <c r="E15" s="42">
        <v>0.5</v>
      </c>
      <c r="G15" s="17">
        <v>12</v>
      </c>
      <c r="H15" s="5">
        <f ca="1"/>
        <v>2</v>
      </c>
      <c r="I15" s="5">
        <f ca="1"/>
        <v>1</v>
      </c>
      <c r="J15" s="5">
        <f ca="1"/>
        <v>2</v>
      </c>
      <c r="K15" s="5">
        <f ca="1"/>
        <v>0</v>
      </c>
      <c r="L15" s="5">
        <f ca="1"/>
        <v>0</v>
      </c>
      <c r="M15" s="5">
        <f ca="1"/>
        <v>0</v>
      </c>
      <c r="N15" s="5">
        <f ca="1"/>
        <v>0</v>
      </c>
      <c r="O15" s="5"/>
      <c r="P15" s="5"/>
      <c r="Q15" s="5"/>
    </row>
    <row r="16" spans="2:24" x14ac:dyDescent="0.5">
      <c r="X16" s="37" t="s">
        <v>72</v>
      </c>
    </row>
    <row r="17" spans="23:24" x14ac:dyDescent="0.5">
      <c r="W17" t="s">
        <v>29</v>
      </c>
      <c r="X17" t="s">
        <v>71</v>
      </c>
    </row>
    <row r="18" spans="23:24" x14ac:dyDescent="0.5">
      <c r="W18" cm="1">
        <f t="array" ref="W18:W29">B4:B15</f>
        <v>1</v>
      </c>
      <c r="X18" s="5" cm="1">
        <f t="array" aca="1" ref="X18:X29" ca="1">_xll.apaData.nObs.Joint.DropObs(C4:E15)</f>
        <v>5</v>
      </c>
    </row>
    <row r="19" spans="23:24" x14ac:dyDescent="0.5">
      <c r="W19">
        <v>2</v>
      </c>
      <c r="X19" s="5">
        <f ca="1"/>
        <v>5</v>
      </c>
    </row>
    <row r="20" spans="23:24" x14ac:dyDescent="0.5">
      <c r="W20">
        <v>3</v>
      </c>
      <c r="X20" s="5">
        <f ca="1"/>
        <v>5</v>
      </c>
    </row>
    <row r="21" spans="23:24" x14ac:dyDescent="0.5">
      <c r="W21">
        <v>4</v>
      </c>
      <c r="X21" s="5">
        <f ca="1"/>
        <v>4</v>
      </c>
    </row>
    <row r="22" spans="23:24" x14ac:dyDescent="0.5">
      <c r="W22">
        <v>5</v>
      </c>
      <c r="X22" s="5">
        <f ca="1"/>
        <v>4</v>
      </c>
    </row>
    <row r="23" spans="23:24" x14ac:dyDescent="0.5">
      <c r="W23">
        <v>6</v>
      </c>
      <c r="X23" s="5">
        <f ca="1"/>
        <v>5</v>
      </c>
    </row>
    <row r="24" spans="23:24" x14ac:dyDescent="0.5">
      <c r="W24">
        <v>7</v>
      </c>
      <c r="X24" s="5">
        <f ca="1"/>
        <v>5</v>
      </c>
    </row>
    <row r="25" spans="23:24" x14ac:dyDescent="0.5">
      <c r="W25">
        <v>8</v>
      </c>
      <c r="X25" s="5">
        <f ca="1"/>
        <v>5</v>
      </c>
    </row>
    <row r="26" spans="23:24" x14ac:dyDescent="0.5">
      <c r="W26">
        <v>9</v>
      </c>
      <c r="X26" s="5">
        <f ca="1"/>
        <v>4</v>
      </c>
    </row>
    <row r="27" spans="23:24" x14ac:dyDescent="0.5">
      <c r="W27">
        <v>10</v>
      </c>
      <c r="X27" s="5">
        <f ca="1"/>
        <v>5</v>
      </c>
    </row>
    <row r="28" spans="23:24" x14ac:dyDescent="0.5">
      <c r="W28">
        <v>11</v>
      </c>
      <c r="X28" s="5">
        <f ca="1"/>
        <v>4</v>
      </c>
    </row>
    <row r="29" spans="23:24" x14ac:dyDescent="0.5">
      <c r="W29">
        <v>12</v>
      </c>
      <c r="X29" s="5">
        <f ca="1"/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26946-B2CA-4747-8333-653B96645289}">
  <sheetPr codeName="Sheet6"/>
  <dimension ref="B1:AG72"/>
  <sheetViews>
    <sheetView topLeftCell="A37" zoomScaleNormal="100" workbookViewId="0">
      <selection activeCell="U54" sqref="U54"/>
    </sheetView>
  </sheetViews>
  <sheetFormatPr defaultRowHeight="14.35" x14ac:dyDescent="0.5"/>
  <cols>
    <col min="3" max="9" width="8.3515625" style="35" customWidth="1"/>
    <col min="11" max="17" width="3.41015625" customWidth="1"/>
    <col min="19" max="19" width="10.52734375" customWidth="1"/>
  </cols>
  <sheetData>
    <row r="1" spans="3:33" x14ac:dyDescent="0.5">
      <c r="C1" s="39"/>
      <c r="D1" s="39"/>
      <c r="E1" s="39"/>
      <c r="F1" s="39"/>
      <c r="G1" s="39"/>
      <c r="H1" s="39"/>
      <c r="I1" s="39"/>
    </row>
    <row r="2" spans="3:33" x14ac:dyDescent="0.5">
      <c r="C2" s="40" t="s">
        <v>63</v>
      </c>
      <c r="D2" s="39"/>
      <c r="E2" s="39"/>
      <c r="F2" s="39"/>
      <c r="G2" s="39"/>
      <c r="H2" s="39"/>
      <c r="I2" s="39"/>
    </row>
    <row r="3" spans="3:33" x14ac:dyDescent="0.5">
      <c r="C3" s="36"/>
      <c r="D3" s="36"/>
      <c r="E3" s="36"/>
      <c r="F3" s="36"/>
      <c r="G3" s="36"/>
      <c r="H3" s="36"/>
      <c r="I3" s="36"/>
      <c r="S3" s="38" t="s">
        <v>66</v>
      </c>
    </row>
    <row r="4" spans="3:33" x14ac:dyDescent="0.5">
      <c r="C4" s="38" t="s">
        <v>65</v>
      </c>
      <c r="D4" s="36"/>
      <c r="E4" s="36"/>
      <c r="F4" s="36"/>
      <c r="G4" s="36"/>
      <c r="H4" s="36"/>
      <c r="I4" s="36"/>
      <c r="S4" s="2" t="s">
        <v>67</v>
      </c>
      <c r="T4" s="36">
        <v>4</v>
      </c>
      <c r="U4" s="36"/>
      <c r="V4" s="36"/>
      <c r="W4" s="36"/>
      <c r="X4" s="36"/>
      <c r="Y4" s="36"/>
    </row>
    <row r="5" spans="3:33" x14ac:dyDescent="0.5">
      <c r="C5" s="37" t="s">
        <v>13</v>
      </c>
      <c r="D5" s="37" t="s">
        <v>14</v>
      </c>
      <c r="E5" s="37" t="s">
        <v>15</v>
      </c>
      <c r="F5" s="37" t="s">
        <v>59</v>
      </c>
      <c r="G5" s="37" t="s">
        <v>60</v>
      </c>
      <c r="H5" s="37" t="s">
        <v>61</v>
      </c>
      <c r="I5" s="37" t="s">
        <v>62</v>
      </c>
      <c r="J5" s="2"/>
      <c r="S5" s="37" t="s">
        <v>13</v>
      </c>
      <c r="T5" s="37" t="s">
        <v>14</v>
      </c>
      <c r="U5" s="37" t="s">
        <v>15</v>
      </c>
      <c r="V5" s="37" t="s">
        <v>59</v>
      </c>
      <c r="W5" s="37" t="s">
        <v>60</v>
      </c>
      <c r="X5" s="37" t="s">
        <v>61</v>
      </c>
      <c r="Y5" s="37" t="s">
        <v>62</v>
      </c>
    </row>
    <row r="6" spans="3:33" x14ac:dyDescent="0.5">
      <c r="C6" s="41">
        <v>-1.6589861751152069E-2</v>
      </c>
      <c r="D6" s="41">
        <v>-1.6589861751152069E-2</v>
      </c>
      <c r="E6" s="41">
        <v>1.8122325698464836E-2</v>
      </c>
      <c r="F6" s="41">
        <v>-9.101701622477143E-3</v>
      </c>
      <c r="G6" s="41" t="e">
        <f>NA()</f>
        <v>#N/A</v>
      </c>
      <c r="H6" s="41">
        <v>8.8415325323056848E-3</v>
      </c>
      <c r="I6" s="41">
        <v>6.8226120857699524E-3</v>
      </c>
      <c r="S6" s="19" cm="1">
        <f t="array" aca="1" ref="S6:Y37" ca="1">_xll.apaImputation.Regress.Linear(C6:I37,T4)</f>
        <v>-1.6589861751152069E-2</v>
      </c>
      <c r="T6" s="19">
        <f ca="1"/>
        <v>-1.6589861751152069E-2</v>
      </c>
      <c r="U6" s="19">
        <f ca="1"/>
        <v>1.8122325698464836E-2</v>
      </c>
      <c r="V6" s="19">
        <f ca="1"/>
        <v>-9.101701622477143E-3</v>
      </c>
      <c r="W6" s="19" t="e">
        <f ca="1"/>
        <v>#N/A</v>
      </c>
      <c r="X6" s="19">
        <f ca="1"/>
        <v>8.8415325323056848E-3</v>
      </c>
      <c r="Y6" s="19">
        <f ca="1"/>
        <v>6.8226120857699524E-3</v>
      </c>
      <c r="AA6" s="19"/>
      <c r="AB6" s="19"/>
      <c r="AC6" s="19"/>
      <c r="AD6" s="19"/>
      <c r="AE6" s="19"/>
      <c r="AF6" s="19"/>
      <c r="AG6" s="19"/>
    </row>
    <row r="7" spans="3:33" x14ac:dyDescent="0.5">
      <c r="C7" s="41" t="e">
        <f>NA()</f>
        <v>#N/A</v>
      </c>
      <c r="D7" s="41">
        <v>-6.5604498594189486E-3</v>
      </c>
      <c r="E7" s="41">
        <v>-5.438813349814775E-3</v>
      </c>
      <c r="F7" s="41">
        <v>-4.5926517571884817E-3</v>
      </c>
      <c r="G7" s="41" t="e">
        <f>NA()</f>
        <v>#N/A</v>
      </c>
      <c r="H7" s="41">
        <v>9.2134831460672917E-3</v>
      </c>
      <c r="I7" s="41">
        <v>7.4217489512746759E-3</v>
      </c>
      <c r="S7" s="19">
        <f ca="1"/>
        <v>-6.5604498530029429E-3</v>
      </c>
      <c r="T7" s="19">
        <f ca="1"/>
        <v>-6.5604498594189486E-3</v>
      </c>
      <c r="U7" s="19">
        <f ca="1"/>
        <v>-5.438813349814775E-3</v>
      </c>
      <c r="V7" s="19">
        <f ca="1"/>
        <v>-4.5926517571884817E-3</v>
      </c>
      <c r="W7" s="19" t="e">
        <f ca="1"/>
        <v>#N/A</v>
      </c>
      <c r="X7" s="19">
        <f ca="1"/>
        <v>9.2134831460672917E-3</v>
      </c>
      <c r="Y7" s="19">
        <f ca="1"/>
        <v>7.4217489512746759E-3</v>
      </c>
      <c r="AA7" s="19"/>
      <c r="AB7" s="19"/>
      <c r="AC7" s="19"/>
      <c r="AD7" s="19"/>
      <c r="AE7" s="19"/>
      <c r="AF7" s="19"/>
      <c r="AG7" s="19"/>
    </row>
    <row r="8" spans="3:33" x14ac:dyDescent="0.5">
      <c r="C8" s="41">
        <v>2.3584905660377409E-2</v>
      </c>
      <c r="D8" s="41">
        <v>2.3584905660377409E-2</v>
      </c>
      <c r="E8" s="41" t="e">
        <f>NA()</f>
        <v>#N/A</v>
      </c>
      <c r="F8" s="41">
        <v>-4.0120361083251233E-4</v>
      </c>
      <c r="G8" s="41" t="e">
        <f>NA()</f>
        <v>#N/A</v>
      </c>
      <c r="H8" s="41">
        <v>1.5586729013582712E-2</v>
      </c>
      <c r="I8" s="41">
        <v>5.1249199231262477E-3</v>
      </c>
      <c r="S8" s="19">
        <f ca="1"/>
        <v>2.3584905660377409E-2</v>
      </c>
      <c r="T8" s="19">
        <f ca="1"/>
        <v>2.3584905660377409E-2</v>
      </c>
      <c r="U8" s="19">
        <f ca="1"/>
        <v>-4.9532402775987446E-3</v>
      </c>
      <c r="V8" s="19">
        <f ca="1"/>
        <v>-4.0120361083251233E-4</v>
      </c>
      <c r="W8" s="19" t="e">
        <f ca="1"/>
        <v>#N/A</v>
      </c>
      <c r="X8" s="19">
        <f ca="1"/>
        <v>1.5586729013582712E-2</v>
      </c>
      <c r="Y8" s="19">
        <f ca="1"/>
        <v>5.1249199231262477E-3</v>
      </c>
      <c r="AA8" s="19"/>
      <c r="AB8" s="19"/>
      <c r="AC8" s="19"/>
      <c r="AD8" s="19"/>
      <c r="AE8" s="19"/>
      <c r="AF8" s="19"/>
      <c r="AG8" s="19"/>
    </row>
    <row r="9" spans="3:33" x14ac:dyDescent="0.5">
      <c r="C9" s="41">
        <v>1.3824884792626779E-2</v>
      </c>
      <c r="D9" s="41">
        <v>1.3824884792626779E-2</v>
      </c>
      <c r="E9" s="41" t="e">
        <f>NA()</f>
        <v>#N/A</v>
      </c>
      <c r="F9" s="41">
        <v>1.8061408789884492E-3</v>
      </c>
      <c r="G9" s="41" t="e">
        <f>NA()</f>
        <v>#N/A</v>
      </c>
      <c r="H9" s="41">
        <v>-7.6737557553168134E-3</v>
      </c>
      <c r="I9" s="41" t="e">
        <f>NA()</f>
        <v>#N/A</v>
      </c>
      <c r="S9" s="19">
        <f ca="1"/>
        <v>1.3824884792626779E-2</v>
      </c>
      <c r="T9" s="19">
        <f ca="1"/>
        <v>1.3824884792626779E-2</v>
      </c>
      <c r="U9" s="19">
        <f ca="1"/>
        <v>-3.0291713184763375E-3</v>
      </c>
      <c r="V9" s="19">
        <f ca="1"/>
        <v>1.8061408789884492E-3</v>
      </c>
      <c r="W9" s="19" t="e">
        <f ca="1"/>
        <v>#N/A</v>
      </c>
      <c r="X9" s="19">
        <f ca="1"/>
        <v>-7.6737557553168134E-3</v>
      </c>
      <c r="Y9" s="19">
        <f ca="1"/>
        <v>-5.6659763234180559E-3</v>
      </c>
      <c r="AA9" s="19"/>
      <c r="AB9" s="19"/>
      <c r="AC9" s="19"/>
      <c r="AD9" s="19"/>
      <c r="AE9" s="19"/>
      <c r="AF9" s="19"/>
      <c r="AG9" s="19"/>
    </row>
    <row r="10" spans="3:33" x14ac:dyDescent="0.5">
      <c r="C10" s="41">
        <v>3.6363636363636598E-3</v>
      </c>
      <c r="D10" s="41">
        <v>3.6363636363636598E-3</v>
      </c>
      <c r="E10" s="41">
        <v>1.3493621197252281E-2</v>
      </c>
      <c r="F10" s="41">
        <v>6.0096153846154188E-3</v>
      </c>
      <c r="G10" s="41" t="e">
        <f>NA()</f>
        <v>#N/A</v>
      </c>
      <c r="H10" s="41">
        <v>1.5466195315951836E-3</v>
      </c>
      <c r="I10" s="41" t="e">
        <f>NA()</f>
        <v>#N/A</v>
      </c>
      <c r="S10" s="19">
        <f ca="1"/>
        <v>3.6363636363636598E-3</v>
      </c>
      <c r="T10" s="19">
        <f ca="1"/>
        <v>3.6363636363636598E-3</v>
      </c>
      <c r="U10" s="19">
        <f ca="1"/>
        <v>1.3493621197252281E-2</v>
      </c>
      <c r="V10" s="19">
        <f ca="1"/>
        <v>6.0096153846154188E-3</v>
      </c>
      <c r="W10" s="19" t="e">
        <f ca="1"/>
        <v>#N/A</v>
      </c>
      <c r="X10" s="19">
        <f ca="1"/>
        <v>1.5466195315951836E-3</v>
      </c>
      <c r="Y10" s="19">
        <f ca="1"/>
        <v>7.8377961017584447E-3</v>
      </c>
      <c r="AA10" s="19"/>
      <c r="AB10" s="19"/>
      <c r="AC10" s="19"/>
      <c r="AD10" s="19"/>
      <c r="AE10" s="19"/>
      <c r="AF10" s="19"/>
      <c r="AG10" s="19"/>
    </row>
    <row r="11" spans="3:33" x14ac:dyDescent="0.5">
      <c r="C11" s="41" t="e">
        <f>NA()</f>
        <v>#N/A</v>
      </c>
      <c r="D11" s="41">
        <v>9.9637681159421287E-3</v>
      </c>
      <c r="E11" s="41">
        <v>2.6627935124667879E-3</v>
      </c>
      <c r="F11" s="41" t="e">
        <f>NA()</f>
        <v>#N/A</v>
      </c>
      <c r="G11" s="41" t="e">
        <f>NA()</f>
        <v>#N/A</v>
      </c>
      <c r="H11" s="41">
        <v>5.0739024928303511E-3</v>
      </c>
      <c r="I11" s="41" t="e">
        <f>NA()</f>
        <v>#N/A</v>
      </c>
      <c r="S11" s="19">
        <f ca="1"/>
        <v>9.9637681163645738E-3</v>
      </c>
      <c r="T11" s="19">
        <f ca="1"/>
        <v>9.9637681159421287E-3</v>
      </c>
      <c r="U11" s="19">
        <f ca="1"/>
        <v>2.6627935124667879E-3</v>
      </c>
      <c r="V11" s="19">
        <f ca="1"/>
        <v>7.684887543215951E-3</v>
      </c>
      <c r="W11" s="19" t="e">
        <f ca="1"/>
        <v>#N/A</v>
      </c>
      <c r="X11" s="19">
        <f ca="1"/>
        <v>5.0739024928303511E-3</v>
      </c>
      <c r="Y11" s="19">
        <f ca="1"/>
        <v>1.1672525038993495E-3</v>
      </c>
      <c r="AA11" s="19"/>
      <c r="AB11" s="19"/>
      <c r="AC11" s="19"/>
      <c r="AD11" s="19"/>
      <c r="AE11" s="19"/>
      <c r="AF11" s="19"/>
      <c r="AG11" s="19"/>
    </row>
    <row r="12" spans="3:33" x14ac:dyDescent="0.5">
      <c r="C12" s="41">
        <v>-8.9686098654707669E-3</v>
      </c>
      <c r="D12" s="41">
        <v>-8.9686098654707669E-3</v>
      </c>
      <c r="E12" s="41">
        <v>1.4727184934814064E-2</v>
      </c>
      <c r="F12" s="41" t="e">
        <f>NA()</f>
        <v>#N/A</v>
      </c>
      <c r="G12" s="41" t="e">
        <f>NA()</f>
        <v>#N/A</v>
      </c>
      <c r="H12" s="41">
        <v>8.999122036874363E-3</v>
      </c>
      <c r="I12" s="41">
        <v>3.4310667498440584E-3</v>
      </c>
      <c r="S12" s="19">
        <f ca="1"/>
        <v>-8.9686098654707669E-3</v>
      </c>
      <c r="T12" s="19">
        <f ca="1"/>
        <v>-8.9686098654707669E-3</v>
      </c>
      <c r="U12" s="19">
        <f ca="1"/>
        <v>1.4727184934814064E-2</v>
      </c>
      <c r="V12" s="19">
        <f ca="1"/>
        <v>-5.1750190987424234E-3</v>
      </c>
      <c r="W12" s="19" t="e">
        <f ca="1"/>
        <v>#N/A</v>
      </c>
      <c r="X12" s="19">
        <f ca="1"/>
        <v>8.999122036874363E-3</v>
      </c>
      <c r="Y12" s="19">
        <f ca="1"/>
        <v>3.4310667498440584E-3</v>
      </c>
      <c r="AA12" s="19"/>
      <c r="AB12" s="19"/>
      <c r="AC12" s="19"/>
      <c r="AD12" s="19"/>
      <c r="AE12" s="19"/>
      <c r="AF12" s="19"/>
      <c r="AG12" s="19"/>
    </row>
    <row r="13" spans="3:33" x14ac:dyDescent="0.5">
      <c r="C13" s="41">
        <v>-1.2669683257918618E-2</v>
      </c>
      <c r="D13" s="41">
        <v>-1.2669683257918618E-2</v>
      </c>
      <c r="E13" s="41">
        <v>-4.0447299547942128E-3</v>
      </c>
      <c r="F13" s="41">
        <v>-3.5115099492781798E-3</v>
      </c>
      <c r="G13" s="41" t="e">
        <f>NA()</f>
        <v>#N/A</v>
      </c>
      <c r="H13" s="41" t="e">
        <f>NA()</f>
        <v>#N/A</v>
      </c>
      <c r="I13" s="41">
        <v>-6.2169723344740468E-4</v>
      </c>
      <c r="S13" s="19">
        <f ca="1"/>
        <v>-1.2669683257918618E-2</v>
      </c>
      <c r="T13" s="19">
        <f ca="1"/>
        <v>-1.2669683257918618E-2</v>
      </c>
      <c r="U13" s="19">
        <f ca="1"/>
        <v>-4.0447299547942128E-3</v>
      </c>
      <c r="V13" s="19">
        <f ca="1"/>
        <v>-3.5115099492781798E-3</v>
      </c>
      <c r="W13" s="19" t="e">
        <f ca="1"/>
        <v>#N/A</v>
      </c>
      <c r="X13" s="19">
        <f ca="1"/>
        <v>-1.0603069156538436E-2</v>
      </c>
      <c r="Y13" s="19">
        <f ca="1"/>
        <v>-6.2169723344740468E-4</v>
      </c>
      <c r="AA13" s="19"/>
      <c r="AB13" s="19"/>
      <c r="AC13" s="19"/>
      <c r="AD13" s="19"/>
      <c r="AE13" s="19"/>
      <c r="AF13" s="19"/>
      <c r="AG13" s="19"/>
    </row>
    <row r="14" spans="3:33" x14ac:dyDescent="0.5">
      <c r="C14" s="41" t="e">
        <f>NA()</f>
        <v>#N/A</v>
      </c>
      <c r="D14" s="41">
        <v>-9.1659028414292631E-4</v>
      </c>
      <c r="E14" s="41">
        <v>-9.5556617295747825E-3</v>
      </c>
      <c r="F14" s="41">
        <v>-1.2920908379013385E-2</v>
      </c>
      <c r="G14" s="41" t="e">
        <f>NA()</f>
        <v>#N/A</v>
      </c>
      <c r="H14" s="41">
        <v>-1.2616924080922298E-2</v>
      </c>
      <c r="I14" s="41">
        <v>-0.12690513219284594</v>
      </c>
      <c r="S14" s="19">
        <f ca="1"/>
        <v>-9.1659023148318202E-4</v>
      </c>
      <c r="T14" s="19">
        <f ca="1"/>
        <v>-9.1659028414292631E-4</v>
      </c>
      <c r="U14" s="19">
        <f ca="1"/>
        <v>-9.5556617295747825E-3</v>
      </c>
      <c r="V14" s="19">
        <f ca="1"/>
        <v>-1.2920908379013385E-2</v>
      </c>
      <c r="W14" s="19" t="e">
        <f ca="1"/>
        <v>#N/A</v>
      </c>
      <c r="X14" s="19">
        <f ca="1"/>
        <v>-1.2616924080922298E-2</v>
      </c>
      <c r="Y14" s="19">
        <f ca="1"/>
        <v>-0.12690513219284594</v>
      </c>
      <c r="AA14" s="19"/>
      <c r="AB14" s="19"/>
      <c r="AC14" s="19"/>
      <c r="AD14" s="19"/>
      <c r="AE14" s="19"/>
      <c r="AF14" s="19"/>
      <c r="AG14" s="19"/>
    </row>
    <row r="15" spans="3:33" x14ac:dyDescent="0.5">
      <c r="C15" s="41">
        <v>2.7522935779815683E-3</v>
      </c>
      <c r="D15" s="41">
        <v>2.7522935779815683E-3</v>
      </c>
      <c r="E15" s="41">
        <v>-1.4471780028944004E-3</v>
      </c>
      <c r="F15" s="41">
        <v>-1.9833399444665334E-3</v>
      </c>
      <c r="G15" s="41" t="e">
        <f>NA()</f>
        <v>#N/A</v>
      </c>
      <c r="H15" s="41">
        <v>-3.7453183520599342E-3</v>
      </c>
      <c r="I15" s="41">
        <v>-8.9063056644104188E-3</v>
      </c>
      <c r="S15" s="19">
        <f ca="1"/>
        <v>2.7522935779815683E-3</v>
      </c>
      <c r="T15" s="19">
        <f ca="1"/>
        <v>2.7522935779815683E-3</v>
      </c>
      <c r="U15" s="19">
        <f ca="1"/>
        <v>-1.4471780028944004E-3</v>
      </c>
      <c r="V15" s="19">
        <f ca="1"/>
        <v>-1.9833399444665334E-3</v>
      </c>
      <c r="W15" s="19" t="e">
        <f ca="1"/>
        <v>#N/A</v>
      </c>
      <c r="X15" s="19">
        <f ca="1"/>
        <v>-3.7453183520599342E-3</v>
      </c>
      <c r="Y15" s="19">
        <f ca="1"/>
        <v>-8.9063056644104188E-3</v>
      </c>
      <c r="AA15" s="19"/>
      <c r="AB15" s="19"/>
      <c r="AC15" s="19"/>
      <c r="AD15" s="19"/>
      <c r="AE15" s="19"/>
      <c r="AF15" s="19"/>
      <c r="AG15" s="19"/>
    </row>
    <row r="16" spans="3:33" x14ac:dyDescent="0.5">
      <c r="C16" s="41">
        <v>-7.3193046660566807E-3</v>
      </c>
      <c r="D16" s="41">
        <v>-7.3193046660566807E-3</v>
      </c>
      <c r="E16" s="41">
        <v>1.2318840579710111E-2</v>
      </c>
      <c r="F16" s="41">
        <v>4.7694753577107729E-3</v>
      </c>
      <c r="G16" s="41" t="e">
        <f>NA()</f>
        <v>#N/A</v>
      </c>
      <c r="H16" s="41">
        <v>4.8651039363112325E-3</v>
      </c>
      <c r="I16" s="41">
        <v>1.5815959741193542E-2</v>
      </c>
      <c r="S16" s="19">
        <f ca="1"/>
        <v>-7.3193046660566807E-3</v>
      </c>
      <c r="T16" s="19">
        <f ca="1"/>
        <v>-7.3193046660566807E-3</v>
      </c>
      <c r="U16" s="19">
        <f ca="1"/>
        <v>1.2318840579710111E-2</v>
      </c>
      <c r="V16" s="19">
        <f ca="1"/>
        <v>4.7694753577107729E-3</v>
      </c>
      <c r="W16" s="19" t="e">
        <f ca="1"/>
        <v>#N/A</v>
      </c>
      <c r="X16" s="19">
        <f ca="1"/>
        <v>4.8651039363112325E-3</v>
      </c>
      <c r="Y16" s="19">
        <f ca="1"/>
        <v>1.5815959741193542E-2</v>
      </c>
      <c r="AA16" s="19"/>
      <c r="AB16" s="19"/>
      <c r="AC16" s="19"/>
      <c r="AD16" s="19"/>
      <c r="AE16" s="19"/>
      <c r="AF16" s="19"/>
      <c r="AG16" s="19"/>
    </row>
    <row r="17" spans="3:33" x14ac:dyDescent="0.5">
      <c r="C17" s="41">
        <v>2.6728110599078425E-2</v>
      </c>
      <c r="D17" s="41">
        <v>2.6728110599078425E-2</v>
      </c>
      <c r="E17" s="41">
        <v>-2.8632784538296097E-3</v>
      </c>
      <c r="F17" s="41">
        <v>2.2547468354430444E-2</v>
      </c>
      <c r="G17" s="41" t="e">
        <f>NA()</f>
        <v>#N/A</v>
      </c>
      <c r="H17" s="41">
        <v>3.653169014084523E-2</v>
      </c>
      <c r="I17" s="41">
        <v>3.8570417551309299E-2</v>
      </c>
      <c r="S17" s="19">
        <f ca="1"/>
        <v>2.6728110599078425E-2</v>
      </c>
      <c r="T17" s="19">
        <f ca="1"/>
        <v>2.6728110599078425E-2</v>
      </c>
      <c r="U17" s="19">
        <f ca="1"/>
        <v>-2.8632784538296097E-3</v>
      </c>
      <c r="V17" s="19">
        <f ca="1"/>
        <v>2.2547468354430444E-2</v>
      </c>
      <c r="W17" s="19" t="e">
        <f ca="1"/>
        <v>#N/A</v>
      </c>
      <c r="X17" s="19">
        <f ca="1"/>
        <v>3.653169014084523E-2</v>
      </c>
      <c r="Y17" s="19">
        <f ca="1"/>
        <v>3.8570417551309299E-2</v>
      </c>
      <c r="AA17" s="19"/>
      <c r="AB17" s="19"/>
      <c r="AC17" s="19"/>
      <c r="AD17" s="19"/>
      <c r="AE17" s="19"/>
      <c r="AF17" s="19"/>
      <c r="AG17" s="19"/>
    </row>
    <row r="18" spans="3:33" x14ac:dyDescent="0.5">
      <c r="C18" s="41">
        <v>-1.2567324955116699E-2</v>
      </c>
      <c r="D18" s="41">
        <v>-1.2567324955116699E-2</v>
      </c>
      <c r="E18" s="41" t="e">
        <f>NA()</f>
        <v>#N/A</v>
      </c>
      <c r="F18" s="41">
        <v>-1.740812379110257E-2</v>
      </c>
      <c r="G18" s="41" t="e">
        <f>NA()</f>
        <v>#N/A</v>
      </c>
      <c r="H18" s="41">
        <v>1.2101910828025586E-2</v>
      </c>
      <c r="I18" s="41">
        <v>-2.555366269165249E-2</v>
      </c>
      <c r="S18" s="19">
        <f ca="1"/>
        <v>-1.2567324955116699E-2</v>
      </c>
      <c r="T18" s="19">
        <f ca="1"/>
        <v>-1.2567324955116699E-2</v>
      </c>
      <c r="U18" s="19">
        <f ca="1"/>
        <v>8.0786964237481752E-3</v>
      </c>
      <c r="V18" s="19">
        <f ca="1"/>
        <v>-1.740812379110257E-2</v>
      </c>
      <c r="W18" s="19" t="e">
        <f ca="1"/>
        <v>#N/A</v>
      </c>
      <c r="X18" s="19">
        <f ca="1"/>
        <v>1.2101910828025586E-2</v>
      </c>
      <c r="Y18" s="19">
        <f ca="1"/>
        <v>-2.555366269165249E-2</v>
      </c>
      <c r="AA18" s="19"/>
      <c r="AB18" s="19"/>
      <c r="AC18" s="19"/>
      <c r="AD18" s="19"/>
      <c r="AE18" s="19"/>
      <c r="AF18" s="19"/>
      <c r="AG18" s="19"/>
    </row>
    <row r="19" spans="3:33" x14ac:dyDescent="0.5">
      <c r="C19" s="41" t="e">
        <f>NA()</f>
        <v>#N/A</v>
      </c>
      <c r="D19" s="41">
        <v>-5.4545454545454897E-3</v>
      </c>
      <c r="E19" s="41" t="e">
        <f>NA()</f>
        <v>#N/A</v>
      </c>
      <c r="F19" s="41">
        <v>4.3307086614172707E-3</v>
      </c>
      <c r="G19" s="41" t="e">
        <f>NA()</f>
        <v>#N/A</v>
      </c>
      <c r="H19" s="41">
        <v>5.4541640444722983E-3</v>
      </c>
      <c r="I19" s="41" t="e">
        <f>NA()</f>
        <v>#N/A</v>
      </c>
      <c r="S19" s="19">
        <f ca="1"/>
        <v>-5.4545454520614853E-3</v>
      </c>
      <c r="T19" s="19">
        <f ca="1"/>
        <v>-5.4545454545454897E-3</v>
      </c>
      <c r="U19" s="19">
        <f ca="1"/>
        <v>2.8337117837739009E-3</v>
      </c>
      <c r="V19" s="19">
        <f ca="1"/>
        <v>4.3307086614172707E-3</v>
      </c>
      <c r="W19" s="19" t="e">
        <f ca="1"/>
        <v>#N/A</v>
      </c>
      <c r="X19" s="19">
        <f ca="1"/>
        <v>5.4541640444722983E-3</v>
      </c>
      <c r="Y19" s="19">
        <f ca="1"/>
        <v>8.887044961074184E-3</v>
      </c>
      <c r="AA19" s="19"/>
      <c r="AB19" s="19"/>
      <c r="AC19" s="19"/>
      <c r="AD19" s="19"/>
      <c r="AE19" s="19"/>
      <c r="AF19" s="19"/>
      <c r="AG19" s="19"/>
    </row>
    <row r="20" spans="3:33" x14ac:dyDescent="0.5">
      <c r="C20" s="41">
        <v>9.1407678244972423E-3</v>
      </c>
      <c r="D20" s="41">
        <v>9.1407678244972423E-3</v>
      </c>
      <c r="E20" s="41" t="e">
        <f>NA()</f>
        <v>#N/A</v>
      </c>
      <c r="F20" s="41">
        <v>3.1360250882006557E-3</v>
      </c>
      <c r="G20" s="41" t="e">
        <f>NA()</f>
        <v>#N/A</v>
      </c>
      <c r="H20" s="41">
        <v>2.5036511579386023E-3</v>
      </c>
      <c r="I20" s="41" t="e">
        <f>NA()</f>
        <v>#N/A</v>
      </c>
      <c r="S20" s="19">
        <f ca="1"/>
        <v>9.1407678244972423E-3</v>
      </c>
      <c r="T20" s="19">
        <f ca="1"/>
        <v>9.1407678244972423E-3</v>
      </c>
      <c r="U20" s="19">
        <f ca="1"/>
        <v>5.9025142477649628E-4</v>
      </c>
      <c r="V20" s="19">
        <f ca="1"/>
        <v>3.1360250882006557E-3</v>
      </c>
      <c r="W20" s="19" t="e">
        <f ca="1"/>
        <v>#N/A</v>
      </c>
      <c r="X20" s="19">
        <f ca="1"/>
        <v>2.5036511579386023E-3</v>
      </c>
      <c r="Y20" s="19">
        <f ca="1"/>
        <v>-8.023697506851047E-3</v>
      </c>
      <c r="AA20" s="19"/>
      <c r="AB20" s="19"/>
      <c r="AC20" s="19"/>
      <c r="AD20" s="19"/>
      <c r="AE20" s="19"/>
      <c r="AF20" s="19"/>
      <c r="AG20" s="19"/>
    </row>
    <row r="21" spans="3:33" x14ac:dyDescent="0.5">
      <c r="C21" s="41">
        <v>-2.6268115942028936E-2</v>
      </c>
      <c r="D21" s="41">
        <v>-2.6268115942028936E-2</v>
      </c>
      <c r="E21" s="41">
        <v>-1.5586945932781315E-2</v>
      </c>
      <c r="F21" s="41">
        <v>3.1262211801483808E-3</v>
      </c>
      <c r="G21" s="41" t="e">
        <f>NA()</f>
        <v>#N/A</v>
      </c>
      <c r="H21" s="41">
        <v>6.2434963579605096E-4</v>
      </c>
      <c r="I21" s="41" t="e">
        <f>NA()</f>
        <v>#N/A</v>
      </c>
      <c r="S21" s="19">
        <f ca="1"/>
        <v>-2.6268115942028936E-2</v>
      </c>
      <c r="T21" s="19">
        <f ca="1"/>
        <v>-2.6268115942028936E-2</v>
      </c>
      <c r="U21" s="19">
        <f ca="1"/>
        <v>-1.5586945932781315E-2</v>
      </c>
      <c r="V21" s="19">
        <f ca="1"/>
        <v>3.1262211801483808E-3</v>
      </c>
      <c r="W21" s="19" t="e">
        <f ca="1"/>
        <v>#N/A</v>
      </c>
      <c r="X21" s="19">
        <f ca="1"/>
        <v>6.2434963579605096E-4</v>
      </c>
      <c r="Y21" s="19">
        <f ca="1"/>
        <v>1.2258454107926824E-2</v>
      </c>
      <c r="AA21" s="19"/>
      <c r="AB21" s="19"/>
      <c r="AC21" s="19"/>
      <c r="AD21" s="19"/>
      <c r="AE21" s="19"/>
      <c r="AF21" s="19"/>
      <c r="AG21" s="19"/>
    </row>
    <row r="22" spans="3:33" x14ac:dyDescent="0.5">
      <c r="C22" s="41">
        <v>2.3255813953488413E-2</v>
      </c>
      <c r="D22" s="41">
        <v>2.3255813953488413E-2</v>
      </c>
      <c r="E22" s="41">
        <v>1.3359722909450644E-2</v>
      </c>
      <c r="F22" s="41">
        <v>4.1682898324892914E-2</v>
      </c>
      <c r="G22" s="41" t="e">
        <f>NA()</f>
        <v>#N/A</v>
      </c>
      <c r="H22" s="41">
        <v>2.1630615640598982E-2</v>
      </c>
      <c r="I22" s="41">
        <v>2.0387007601935014E-2</v>
      </c>
      <c r="S22" s="19">
        <f ca="1"/>
        <v>2.3255813953488413E-2</v>
      </c>
      <c r="T22" s="19">
        <f ca="1"/>
        <v>2.3255813953488413E-2</v>
      </c>
      <c r="U22" s="19">
        <f ca="1"/>
        <v>1.3359722909450644E-2</v>
      </c>
      <c r="V22" s="19">
        <f ca="1"/>
        <v>4.1682898324892914E-2</v>
      </c>
      <c r="W22" s="19" t="e">
        <f ca="1"/>
        <v>#N/A</v>
      </c>
      <c r="X22" s="19">
        <f ca="1"/>
        <v>2.1630615640598982E-2</v>
      </c>
      <c r="Y22" s="19">
        <f ca="1"/>
        <v>2.0387007601935014E-2</v>
      </c>
      <c r="AA22" s="19"/>
      <c r="AB22" s="19"/>
      <c r="AC22" s="19"/>
      <c r="AD22" s="19"/>
      <c r="AE22" s="19"/>
      <c r="AF22" s="19"/>
      <c r="AG22" s="19"/>
    </row>
    <row r="23" spans="3:33" x14ac:dyDescent="0.5">
      <c r="C23" s="41" t="e">
        <f>NA()</f>
        <v>#N/A</v>
      </c>
      <c r="D23" s="41" t="e">
        <f>NA()</f>
        <v>#N/A</v>
      </c>
      <c r="E23" s="41">
        <v>-7.8125E-3</v>
      </c>
      <c r="F23" s="41" t="e">
        <f>NA()</f>
        <v>#N/A</v>
      </c>
      <c r="G23" s="41" t="e">
        <f>NA()</f>
        <v>#N/A</v>
      </c>
      <c r="H23" s="41">
        <v>3.8680781758959615E-3</v>
      </c>
      <c r="I23" s="41">
        <v>4.402302742973152E-3</v>
      </c>
      <c r="S23" s="19">
        <f ca="1"/>
        <v>1.2561682423944585E-2</v>
      </c>
      <c r="T23" s="19">
        <f ca="1"/>
        <v>1.4573882332261288E-2</v>
      </c>
      <c r="U23" s="19">
        <f ca="1"/>
        <v>-7.8125E-3</v>
      </c>
      <c r="V23" s="19">
        <f ca="1"/>
        <v>1.2713576056912704E-2</v>
      </c>
      <c r="W23" s="19" t="e">
        <f ca="1"/>
        <v>#N/A</v>
      </c>
      <c r="X23" s="19">
        <f ca="1"/>
        <v>3.8680781758959615E-3</v>
      </c>
      <c r="Y23" s="19">
        <f ca="1"/>
        <v>4.402302742973152E-3</v>
      </c>
      <c r="AA23" s="19"/>
      <c r="AB23" s="19"/>
      <c r="AC23" s="19"/>
      <c r="AD23" s="19"/>
      <c r="AE23" s="19"/>
      <c r="AF23" s="19"/>
      <c r="AG23" s="19"/>
    </row>
    <row r="24" spans="3:33" x14ac:dyDescent="0.5">
      <c r="C24" s="41">
        <v>9.0909090909097046E-4</v>
      </c>
      <c r="D24" s="41">
        <v>9.0909090909097046E-4</v>
      </c>
      <c r="E24" s="41">
        <v>4.9212598425196763E-3</v>
      </c>
      <c r="F24" s="41" t="e">
        <f>NA()</f>
        <v>#N/A</v>
      </c>
      <c r="G24" s="41" t="e">
        <f>NA()</f>
        <v>#N/A</v>
      </c>
      <c r="H24" s="41">
        <v>7.3007503548976338E-3</v>
      </c>
      <c r="I24" s="41">
        <v>3.0343897505056283E-3</v>
      </c>
      <c r="S24" s="19">
        <f ca="1"/>
        <v>9.0909090909097046E-4</v>
      </c>
      <c r="T24" s="19">
        <f ca="1"/>
        <v>9.0909090909097046E-4</v>
      </c>
      <c r="U24" s="19">
        <f ca="1"/>
        <v>4.9212598425196763E-3</v>
      </c>
      <c r="V24" s="19">
        <f ca="1"/>
        <v>3.0437736014040217E-3</v>
      </c>
      <c r="W24" s="19" t="e">
        <f ca="1"/>
        <v>#N/A</v>
      </c>
      <c r="X24" s="19">
        <f ca="1"/>
        <v>7.3007503548976338E-3</v>
      </c>
      <c r="Y24" s="19">
        <f ca="1"/>
        <v>3.0343897505056283E-3</v>
      </c>
      <c r="AA24" s="19"/>
      <c r="AB24" s="19"/>
      <c r="AC24" s="19"/>
      <c r="AD24" s="19"/>
      <c r="AE24" s="19"/>
      <c r="AF24" s="19"/>
      <c r="AG24" s="19"/>
    </row>
    <row r="25" spans="3:33" x14ac:dyDescent="0.5">
      <c r="C25" s="41">
        <v>1.0899182561308063E-2</v>
      </c>
      <c r="D25" s="41">
        <v>1.0899182561308063E-2</v>
      </c>
      <c r="E25" s="41">
        <v>-4.8971596474045587E-3</v>
      </c>
      <c r="F25" s="41" t="e">
        <f>NA()</f>
        <v>#N/A</v>
      </c>
      <c r="G25" s="41" t="e">
        <f>NA()</f>
        <v>#N/A</v>
      </c>
      <c r="H25" s="41">
        <v>5.2345480169115888E-3</v>
      </c>
      <c r="I25" s="41">
        <v>8.0672268907562295E-3</v>
      </c>
      <c r="S25" s="19">
        <f ca="1"/>
        <v>1.0899182561308063E-2</v>
      </c>
      <c r="T25" s="19">
        <f ca="1"/>
        <v>1.0899182561308063E-2</v>
      </c>
      <c r="U25" s="19">
        <f ca="1"/>
        <v>-4.8971596474045587E-3</v>
      </c>
      <c r="V25" s="19">
        <f ca="1"/>
        <v>1.0684262782460163E-2</v>
      </c>
      <c r="W25" s="19" t="e">
        <f ca="1"/>
        <v>#N/A</v>
      </c>
      <c r="X25" s="19">
        <f ca="1"/>
        <v>5.2345480169115888E-3</v>
      </c>
      <c r="Y25" s="19">
        <f ca="1"/>
        <v>8.0672268907562295E-3</v>
      </c>
      <c r="AA25" s="19"/>
      <c r="AB25" s="19"/>
      <c r="AC25" s="19"/>
      <c r="AD25" s="19"/>
      <c r="AE25" s="19"/>
      <c r="AF25" s="19"/>
      <c r="AG25" s="19"/>
    </row>
    <row r="26" spans="3:33" x14ac:dyDescent="0.5">
      <c r="C26" s="41" t="e">
        <f>NA()</f>
        <v>#N/A</v>
      </c>
      <c r="D26" s="41">
        <v>-1.2578616352201255E-2</v>
      </c>
      <c r="E26" s="41">
        <v>-3.9370078740158521E-3</v>
      </c>
      <c r="F26" s="41">
        <v>-2.2080838323353169E-2</v>
      </c>
      <c r="G26" s="41" t="e">
        <f>NA()</f>
        <v>#N/A</v>
      </c>
      <c r="H26" s="41">
        <v>-4.3861405968355638E-2</v>
      </c>
      <c r="I26" s="41">
        <v>-2.2007335778592818E-2</v>
      </c>
      <c r="S26" s="19">
        <f ca="1"/>
        <v>-1.2620851368177768E-2</v>
      </c>
      <c r="T26" s="19">
        <f ca="1"/>
        <v>-1.2578616352201255E-2</v>
      </c>
      <c r="U26" s="19">
        <f ca="1"/>
        <v>-3.9370078740158521E-3</v>
      </c>
      <c r="V26" s="19">
        <f ca="1"/>
        <v>-2.2080838323353169E-2</v>
      </c>
      <c r="W26" s="19" t="e">
        <f ca="1"/>
        <v>#N/A</v>
      </c>
      <c r="X26" s="19">
        <f ca="1"/>
        <v>-4.3861405968355638E-2</v>
      </c>
      <c r="Y26" s="19">
        <f ca="1"/>
        <v>-2.2007335778592818E-2</v>
      </c>
      <c r="AA26" s="19"/>
      <c r="AB26" s="19"/>
      <c r="AC26" s="19"/>
      <c r="AD26" s="19"/>
      <c r="AE26" s="19"/>
      <c r="AF26" s="19"/>
      <c r="AG26" s="19"/>
    </row>
    <row r="27" spans="3:33" x14ac:dyDescent="0.5">
      <c r="C27" s="41">
        <v>2.3657870791628843E-2</v>
      </c>
      <c r="D27" s="41">
        <v>2.3657870791628843E-2</v>
      </c>
      <c r="E27" s="41">
        <v>-4.9407114624504533E-3</v>
      </c>
      <c r="F27" s="41">
        <v>4.5924225028701748E-3</v>
      </c>
      <c r="G27" s="41">
        <v>-8.4162203519509982E-3</v>
      </c>
      <c r="H27" s="41">
        <v>-6.9124423963135007E-3</v>
      </c>
      <c r="I27" s="41">
        <v>1.7047391749063223E-3</v>
      </c>
      <c r="S27" s="19">
        <f ca="1"/>
        <v>2.3657870791628843E-2</v>
      </c>
      <c r="T27" s="19">
        <f ca="1"/>
        <v>2.3657870791628843E-2</v>
      </c>
      <c r="U27" s="19">
        <f ca="1"/>
        <v>-4.9407114624504533E-3</v>
      </c>
      <c r="V27" s="19">
        <f ca="1"/>
        <v>4.5924225028701748E-3</v>
      </c>
      <c r="W27" s="19">
        <f ca="1"/>
        <v>-8.4162203519509982E-3</v>
      </c>
      <c r="X27" s="19">
        <f ca="1"/>
        <v>-6.9124423963135007E-3</v>
      </c>
      <c r="Y27" s="19">
        <f ca="1"/>
        <v>1.7047391749063223E-3</v>
      </c>
      <c r="AA27" s="19"/>
      <c r="AB27" s="19"/>
      <c r="AC27" s="19"/>
      <c r="AD27" s="19"/>
      <c r="AE27" s="19"/>
      <c r="AF27" s="19"/>
      <c r="AG27" s="19"/>
    </row>
    <row r="28" spans="3:33" x14ac:dyDescent="0.5">
      <c r="C28" s="41">
        <v>2.7555555555555555E-2</v>
      </c>
      <c r="D28" s="41">
        <v>2.7555555555555555E-2</v>
      </c>
      <c r="E28" s="41">
        <v>8.440913604766509E-3</v>
      </c>
      <c r="F28" s="41">
        <v>1.5238095238094829E-3</v>
      </c>
      <c r="G28" s="41">
        <v>1.0030864197530853E-2</v>
      </c>
      <c r="H28" s="41">
        <v>-4.8512971946845784E-3</v>
      </c>
      <c r="I28" s="41" t="e">
        <f>NA()</f>
        <v>#N/A</v>
      </c>
      <c r="S28" s="19">
        <f ca="1"/>
        <v>2.7555555555555555E-2</v>
      </c>
      <c r="T28" s="19">
        <f ca="1"/>
        <v>2.7555555555555555E-2</v>
      </c>
      <c r="U28" s="19">
        <f ca="1"/>
        <v>8.440913604766509E-3</v>
      </c>
      <c r="V28" s="19">
        <f ca="1"/>
        <v>1.5238095238094829E-3</v>
      </c>
      <c r="W28" s="19">
        <f ca="1"/>
        <v>1.0030864197530853E-2</v>
      </c>
      <c r="X28" s="19">
        <f ca="1"/>
        <v>-4.8512971946845784E-3</v>
      </c>
      <c r="Y28" s="19" t="e">
        <f ca="1"/>
        <v>#N/A</v>
      </c>
      <c r="AA28" s="19"/>
      <c r="AB28" s="19"/>
      <c r="AC28" s="19"/>
      <c r="AD28" s="19"/>
      <c r="AE28" s="19"/>
      <c r="AF28" s="19"/>
      <c r="AG28" s="19"/>
    </row>
    <row r="29" spans="3:33" x14ac:dyDescent="0.5">
      <c r="C29" s="41" t="e">
        <f>NA()</f>
        <v>#N/A</v>
      </c>
      <c r="D29" s="41">
        <v>8.65051903114189E-3</v>
      </c>
      <c r="E29" s="41">
        <v>-7.3855243722303898E-3</v>
      </c>
      <c r="F29" s="41">
        <v>-5.3252187143399965E-3</v>
      </c>
      <c r="G29" s="41">
        <v>1.9862490450725634E-2</v>
      </c>
      <c r="H29" s="41">
        <v>-1.2929207291225042E-2</v>
      </c>
      <c r="I29" s="41" t="e">
        <f>NA()</f>
        <v>#N/A</v>
      </c>
      <c r="S29" s="19">
        <f ca="1"/>
        <v>9.2415967396184441E-3</v>
      </c>
      <c r="T29" s="19">
        <f ca="1"/>
        <v>8.65051903114189E-3</v>
      </c>
      <c r="U29" s="19">
        <f ca="1"/>
        <v>-7.3855243722303898E-3</v>
      </c>
      <c r="V29" s="19">
        <f ca="1"/>
        <v>-5.3252187143399965E-3</v>
      </c>
      <c r="W29" s="19">
        <f ca="1"/>
        <v>1.9862490450725634E-2</v>
      </c>
      <c r="X29" s="19">
        <f ca="1"/>
        <v>-1.2929207291225042E-2</v>
      </c>
      <c r="Y29" s="19" t="e">
        <f ca="1"/>
        <v>#N/A</v>
      </c>
      <c r="AA29" s="19"/>
      <c r="AB29" s="19"/>
      <c r="AC29" s="19"/>
      <c r="AD29" s="19"/>
      <c r="AE29" s="19"/>
      <c r="AF29" s="19"/>
      <c r="AG29" s="19"/>
    </row>
    <row r="30" spans="3:33" x14ac:dyDescent="0.5">
      <c r="C30" s="41">
        <v>-2.4013722126929649E-2</v>
      </c>
      <c r="D30" s="41">
        <v>-2.4013722126929649E-2</v>
      </c>
      <c r="E30" s="41" t="e">
        <f>NA()</f>
        <v>#N/A</v>
      </c>
      <c r="F30" s="41" t="e">
        <f>NA()</f>
        <v>#N/A</v>
      </c>
      <c r="G30" s="41">
        <v>-6.2421972534332237E-3</v>
      </c>
      <c r="H30" s="41">
        <v>9.2334120678547738E-3</v>
      </c>
      <c r="I30" s="41" t="e">
        <f>NA()</f>
        <v>#N/A</v>
      </c>
      <c r="S30" s="19">
        <f ca="1"/>
        <v>-2.4013722126929649E-2</v>
      </c>
      <c r="T30" s="19">
        <f ca="1"/>
        <v>-2.4013722126929649E-2</v>
      </c>
      <c r="U30" s="19">
        <f ca="1"/>
        <v>-1.4035716102915484E-3</v>
      </c>
      <c r="V30" s="19">
        <f ca="1"/>
        <v>-1.3903110122543394E-2</v>
      </c>
      <c r="W30" s="19">
        <f ca="1"/>
        <v>-6.2421972534332237E-3</v>
      </c>
      <c r="X30" s="19">
        <f ca="1"/>
        <v>9.2334120678547738E-3</v>
      </c>
      <c r="Y30" s="19" t="e">
        <f ca="1"/>
        <v>#N/A</v>
      </c>
      <c r="AA30" s="19"/>
      <c r="AB30" s="19"/>
      <c r="AC30" s="19"/>
      <c r="AD30" s="19"/>
      <c r="AE30" s="19"/>
      <c r="AF30" s="19"/>
      <c r="AG30" s="19"/>
    </row>
    <row r="31" spans="3:33" x14ac:dyDescent="0.5">
      <c r="C31" s="41">
        <v>0.12302284710017553</v>
      </c>
      <c r="D31" s="41">
        <v>0.12302284710017553</v>
      </c>
      <c r="E31" s="41">
        <v>5.4391217564870198E-2</v>
      </c>
      <c r="F31" s="41" t="e">
        <f>NA()</f>
        <v>#N/A</v>
      </c>
      <c r="G31" s="41">
        <v>1.8592964824120539E-2</v>
      </c>
      <c r="H31" s="41">
        <v>2.3617021276595818E-2</v>
      </c>
      <c r="I31" s="41" t="e">
        <f>NA()</f>
        <v>#N/A</v>
      </c>
      <c r="S31" s="19">
        <f ca="1"/>
        <v>0.12302284710017553</v>
      </c>
      <c r="T31" s="19">
        <f ca="1"/>
        <v>0.12302284710017553</v>
      </c>
      <c r="U31" s="19">
        <f ca="1"/>
        <v>5.4391217564870198E-2</v>
      </c>
      <c r="V31" s="19">
        <f ca="1"/>
        <v>3.98886639178887E-2</v>
      </c>
      <c r="W31" s="19">
        <f ca="1"/>
        <v>1.8592964824120539E-2</v>
      </c>
      <c r="X31" s="19">
        <f ca="1"/>
        <v>2.3617021276595818E-2</v>
      </c>
      <c r="Y31" s="19" t="e">
        <f ca="1"/>
        <v>#N/A</v>
      </c>
      <c r="AA31" s="19"/>
      <c r="AB31" s="19"/>
      <c r="AC31" s="19"/>
      <c r="AD31" s="19"/>
      <c r="AE31" s="19"/>
      <c r="AF31" s="19"/>
      <c r="AG31" s="19"/>
    </row>
    <row r="32" spans="3:33" x14ac:dyDescent="0.5">
      <c r="C32" s="41">
        <v>-4.3035993740219047E-2</v>
      </c>
      <c r="D32" s="41">
        <v>-4.3035993740219047E-2</v>
      </c>
      <c r="E32" s="41">
        <v>-1.7983909133932774E-2</v>
      </c>
      <c r="F32" s="41" t="e">
        <f>NA()</f>
        <v>#N/A</v>
      </c>
      <c r="G32" s="41">
        <v>-1.0853478046373932E-2</v>
      </c>
      <c r="H32" s="41">
        <v>-5.8199958428600818E-3</v>
      </c>
      <c r="I32" s="41" t="e">
        <f>NA()</f>
        <v>#N/A</v>
      </c>
      <c r="S32" s="19">
        <f ca="1"/>
        <v>-4.3035993740219047E-2</v>
      </c>
      <c r="T32" s="19">
        <f ca="1"/>
        <v>-4.3035993740219047E-2</v>
      </c>
      <c r="U32" s="19">
        <f ca="1"/>
        <v>-1.7983909133932774E-2</v>
      </c>
      <c r="V32" s="19">
        <f ca="1"/>
        <v>-1.7400538892948004E-2</v>
      </c>
      <c r="W32" s="19">
        <f ca="1"/>
        <v>-1.0853478046373932E-2</v>
      </c>
      <c r="X32" s="19">
        <f ca="1"/>
        <v>-5.8199958428600818E-3</v>
      </c>
      <c r="Y32" s="19" t="e">
        <f ca="1"/>
        <v>#N/A</v>
      </c>
      <c r="AA32" s="19"/>
      <c r="AB32" s="19"/>
      <c r="AC32" s="19"/>
      <c r="AD32" s="19"/>
      <c r="AE32" s="19"/>
      <c r="AF32" s="19"/>
      <c r="AG32" s="19"/>
    </row>
    <row r="33" spans="2:33" x14ac:dyDescent="0.5">
      <c r="C33" s="41" t="e">
        <f>NA()</f>
        <v>#N/A</v>
      </c>
      <c r="D33" s="41">
        <v>-4.9059689288635244E-3</v>
      </c>
      <c r="E33" s="41">
        <v>4.8192771084338837E-3</v>
      </c>
      <c r="F33" s="41" t="e">
        <f>NA()</f>
        <v>#N/A</v>
      </c>
      <c r="G33" s="41">
        <v>1.1970074812967635E-2</v>
      </c>
      <c r="H33" s="41">
        <v>3.010662763955696E-2</v>
      </c>
      <c r="I33" s="41" t="e">
        <f>NA()</f>
        <v>#N/A</v>
      </c>
      <c r="S33" s="19">
        <f ca="1"/>
        <v>-4.3803505197671753E-3</v>
      </c>
      <c r="T33" s="19">
        <f ca="1"/>
        <v>-4.9059689288635244E-3</v>
      </c>
      <c r="U33" s="19">
        <f ca="1"/>
        <v>4.8192771084338837E-3</v>
      </c>
      <c r="V33" s="19">
        <f ca="1"/>
        <v>2.4959657728220244E-4</v>
      </c>
      <c r="W33" s="19">
        <f ca="1"/>
        <v>1.1970074812967635E-2</v>
      </c>
      <c r="X33" s="19">
        <f ca="1"/>
        <v>3.010662763955696E-2</v>
      </c>
      <c r="Y33" s="19" t="e">
        <f ca="1"/>
        <v>#N/A</v>
      </c>
      <c r="AA33" s="19"/>
      <c r="AB33" s="19"/>
      <c r="AC33" s="19"/>
      <c r="AD33" s="19"/>
      <c r="AE33" s="19"/>
      <c r="AF33" s="19"/>
      <c r="AG33" s="19"/>
    </row>
    <row r="34" spans="2:33" x14ac:dyDescent="0.5">
      <c r="C34" s="41">
        <v>5.7518488085457342E-3</v>
      </c>
      <c r="D34" s="41">
        <v>5.7518488085457342E-3</v>
      </c>
      <c r="E34" s="41">
        <v>1.1270983213429231E-2</v>
      </c>
      <c r="F34" s="41">
        <v>4.1635124905374798E-3</v>
      </c>
      <c r="G34" s="41">
        <v>5.9142434696894952E-3</v>
      </c>
      <c r="H34" s="41">
        <v>-1.0148163182465142E-3</v>
      </c>
      <c r="I34" s="41">
        <v>1.7161716171617103E-2</v>
      </c>
      <c r="S34" s="19">
        <f ca="1"/>
        <v>5.7518488085457342E-3</v>
      </c>
      <c r="T34" s="19">
        <f ca="1"/>
        <v>5.7518488085457342E-3</v>
      </c>
      <c r="U34" s="19">
        <f ca="1"/>
        <v>1.1270983213429231E-2</v>
      </c>
      <c r="V34" s="19">
        <f ca="1"/>
        <v>4.1635124905374798E-3</v>
      </c>
      <c r="W34" s="19">
        <f ca="1"/>
        <v>5.9142434696894952E-3</v>
      </c>
      <c r="X34" s="19">
        <f ca="1"/>
        <v>-1.0148163182465142E-3</v>
      </c>
      <c r="Y34" s="19">
        <f ca="1"/>
        <v>1.7161716171617103E-2</v>
      </c>
      <c r="AA34" s="19"/>
      <c r="AB34" s="19"/>
      <c r="AC34" s="19"/>
      <c r="AD34" s="19"/>
      <c r="AE34" s="19"/>
      <c r="AF34" s="19"/>
      <c r="AG34" s="19"/>
    </row>
    <row r="35" spans="2:33" x14ac:dyDescent="0.5">
      <c r="C35" s="41">
        <v>-3.104575163398704E-2</v>
      </c>
      <c r="D35" s="41">
        <v>-3.104575163398704E-2</v>
      </c>
      <c r="E35" s="41">
        <v>-2.0393644771164343E-2</v>
      </c>
      <c r="F35" s="41">
        <v>-2.1108179419525142E-2</v>
      </c>
      <c r="G35" s="41">
        <v>4.6545810877021143E-3</v>
      </c>
      <c r="H35" s="41">
        <v>-4.3071921982933747E-2</v>
      </c>
      <c r="I35" s="41">
        <v>-1.8818948734588004E-2</v>
      </c>
      <c r="S35" s="19">
        <f ca="1"/>
        <v>-3.104575163398704E-2</v>
      </c>
      <c r="T35" s="19">
        <f ca="1"/>
        <v>-3.104575163398704E-2</v>
      </c>
      <c r="U35" s="19">
        <f ca="1"/>
        <v>-2.0393644771164343E-2</v>
      </c>
      <c r="V35" s="19">
        <f ca="1"/>
        <v>-2.1108179419525142E-2</v>
      </c>
      <c r="W35" s="19">
        <f ca="1"/>
        <v>4.6545810877021143E-3</v>
      </c>
      <c r="X35" s="19">
        <f ca="1"/>
        <v>-4.3071921982933747E-2</v>
      </c>
      <c r="Y35" s="19">
        <f ca="1"/>
        <v>-1.8818948734588004E-2</v>
      </c>
      <c r="AA35" s="19"/>
      <c r="AB35" s="19"/>
      <c r="AC35" s="19"/>
      <c r="AD35" s="19"/>
      <c r="AE35" s="19"/>
      <c r="AF35" s="19"/>
      <c r="AG35" s="19"/>
    </row>
    <row r="36" spans="2:33" x14ac:dyDescent="0.5">
      <c r="C36" s="41" t="e">
        <f>NA()</f>
        <v>#N/A</v>
      </c>
      <c r="D36" s="41">
        <v>8.4317032040472251E-2</v>
      </c>
      <c r="E36" s="41">
        <v>1.113531832486081E-2</v>
      </c>
      <c r="F36" s="41">
        <v>6.777050442818644E-2</v>
      </c>
      <c r="G36" s="41">
        <v>-3.3162643257741986E-2</v>
      </c>
      <c r="H36" s="41">
        <v>5.987261146496814E-2</v>
      </c>
      <c r="I36" s="41">
        <v>3.5052910052910224E-2</v>
      </c>
      <c r="S36" s="19">
        <f ca="1"/>
        <v>9.8835927933838622E-2</v>
      </c>
      <c r="T36" s="19">
        <f ca="1"/>
        <v>8.4317032040472251E-2</v>
      </c>
      <c r="U36" s="19">
        <f ca="1"/>
        <v>1.113531832486081E-2</v>
      </c>
      <c r="V36" s="19">
        <f ca="1"/>
        <v>6.777050442818644E-2</v>
      </c>
      <c r="W36" s="19">
        <f ca="1"/>
        <v>-3.3162643257741986E-2</v>
      </c>
      <c r="X36" s="19">
        <f ca="1"/>
        <v>5.987261146496814E-2</v>
      </c>
      <c r="Y36" s="19">
        <f ca="1"/>
        <v>3.5052910052910224E-2</v>
      </c>
      <c r="AA36" s="19"/>
      <c r="AB36" s="19"/>
      <c r="AC36" s="19"/>
      <c r="AD36" s="19"/>
      <c r="AE36" s="19"/>
      <c r="AF36" s="19"/>
      <c r="AG36" s="19"/>
    </row>
    <row r="37" spans="2:33" x14ac:dyDescent="0.5">
      <c r="C37" s="41">
        <v>8.3981337480559803E-2</v>
      </c>
      <c r="D37" s="41">
        <v>8.3981337480559803E-2</v>
      </c>
      <c r="E37" s="41">
        <v>-1.6758439071103748E-2</v>
      </c>
      <c r="F37" s="41">
        <v>6.8157230436350469E-2</v>
      </c>
      <c r="G37" s="41">
        <v>-1.2862547288776782E-2</v>
      </c>
      <c r="H37" s="41">
        <v>1.7628205128205066E-2</v>
      </c>
      <c r="I37" s="41">
        <v>3.1948881789136685E-3</v>
      </c>
      <c r="S37" s="19">
        <f ca="1"/>
        <v>8.3981337480559803E-2</v>
      </c>
      <c r="T37" s="19">
        <f ca="1"/>
        <v>8.3981337480559803E-2</v>
      </c>
      <c r="U37" s="19">
        <f ca="1"/>
        <v>-1.6758439071103748E-2</v>
      </c>
      <c r="V37" s="19">
        <f ca="1"/>
        <v>6.8157230436350469E-2</v>
      </c>
      <c r="W37" s="19">
        <f ca="1"/>
        <v>-1.2862547288776782E-2</v>
      </c>
      <c r="X37" s="19">
        <f ca="1"/>
        <v>1.7628205128205066E-2</v>
      </c>
      <c r="Y37" s="19">
        <f ca="1"/>
        <v>3.1948881789136685E-3</v>
      </c>
      <c r="AA37" s="19"/>
      <c r="AB37" s="19"/>
      <c r="AC37" s="19"/>
      <c r="AD37" s="19"/>
      <c r="AE37" s="19"/>
      <c r="AF37" s="19"/>
      <c r="AG37" s="19"/>
    </row>
    <row r="39" spans="2:33" x14ac:dyDescent="0.5">
      <c r="C39" s="9" t="s">
        <v>58</v>
      </c>
      <c r="K39" s="9" t="s">
        <v>57</v>
      </c>
    </row>
    <row r="40" spans="2:33" x14ac:dyDescent="0.5">
      <c r="B40" s="37" t="s">
        <v>64</v>
      </c>
      <c r="C40" s="37" t="s">
        <v>13</v>
      </c>
      <c r="D40" s="37" t="s">
        <v>14</v>
      </c>
      <c r="E40" s="37" t="s">
        <v>15</v>
      </c>
      <c r="F40" s="37" t="s">
        <v>59</v>
      </c>
      <c r="G40" s="37" t="s">
        <v>60</v>
      </c>
      <c r="H40" s="37" t="s">
        <v>61</v>
      </c>
      <c r="I40" s="37" t="s">
        <v>62</v>
      </c>
      <c r="K40" s="37" t="s">
        <v>13</v>
      </c>
      <c r="L40" s="37" t="s">
        <v>14</v>
      </c>
      <c r="M40" s="37" t="s">
        <v>15</v>
      </c>
      <c r="N40" s="37" t="s">
        <v>59</v>
      </c>
      <c r="O40" s="37" t="s">
        <v>60</v>
      </c>
      <c r="P40" s="37" t="s">
        <v>61</v>
      </c>
      <c r="Q40" s="37" t="s">
        <v>62</v>
      </c>
    </row>
    <row r="41" spans="2:33" x14ac:dyDescent="0.5">
      <c r="B41" s="37" cm="1">
        <f t="array" aca="1" ref="B41:I46" ca="1">_xll.apaData.Gaps(C6:I37)</f>
        <v>1</v>
      </c>
      <c r="C41" s="39">
        <f ca="1"/>
        <v>9</v>
      </c>
      <c r="D41" s="39">
        <f ca="1"/>
        <v>1</v>
      </c>
      <c r="E41" s="39">
        <f ca="1"/>
        <v>1</v>
      </c>
      <c r="F41" s="39">
        <f ca="1"/>
        <v>0</v>
      </c>
      <c r="G41" s="39">
        <f ca="1"/>
        <v>0</v>
      </c>
      <c r="H41" s="39">
        <f ca="1"/>
        <v>1</v>
      </c>
      <c r="I41" s="39">
        <f ca="1"/>
        <v>0</v>
      </c>
      <c r="K41" s="5" cm="1">
        <f t="array" aca="1" ref="K41:Q72" ca="1">_xll.apaData.Gaps.Matrix(C6:I37)</f>
        <v>0</v>
      </c>
      <c r="L41" s="5">
        <f ca="1"/>
        <v>0</v>
      </c>
      <c r="M41" s="5">
        <f ca="1"/>
        <v>0</v>
      </c>
      <c r="N41" s="5">
        <f ca="1"/>
        <v>0</v>
      </c>
      <c r="O41" s="5">
        <f ca="1"/>
        <v>21</v>
      </c>
      <c r="P41" s="5">
        <f ca="1"/>
        <v>0</v>
      </c>
      <c r="Q41" s="5">
        <f ca="1"/>
        <v>0</v>
      </c>
    </row>
    <row r="42" spans="2:33" x14ac:dyDescent="0.5">
      <c r="B42" s="37">
        <f ca="1"/>
        <v>2</v>
      </c>
      <c r="C42" s="39">
        <f ca="1"/>
        <v>0</v>
      </c>
      <c r="D42" s="39">
        <f ca="1"/>
        <v>0</v>
      </c>
      <c r="E42" s="39">
        <f ca="1"/>
        <v>1</v>
      </c>
      <c r="F42" s="39">
        <f ca="1"/>
        <v>1</v>
      </c>
      <c r="G42" s="39">
        <f ca="1"/>
        <v>0</v>
      </c>
      <c r="H42" s="39">
        <f ca="1"/>
        <v>0</v>
      </c>
      <c r="I42" s="39">
        <f ca="1"/>
        <v>0</v>
      </c>
      <c r="K42" s="5">
        <f ca="1"/>
        <v>1</v>
      </c>
      <c r="L42" s="5">
        <f ca="1"/>
        <v>0</v>
      </c>
      <c r="M42" s="5">
        <f ca="1"/>
        <v>0</v>
      </c>
      <c r="N42" s="5">
        <f ca="1"/>
        <v>0</v>
      </c>
      <c r="O42" s="5">
        <f ca="1"/>
        <v>21</v>
      </c>
      <c r="P42" s="5">
        <f ca="1"/>
        <v>0</v>
      </c>
      <c r="Q42" s="5">
        <f ca="1"/>
        <v>0</v>
      </c>
    </row>
    <row r="43" spans="2:33" x14ac:dyDescent="0.5">
      <c r="B43" s="37">
        <f ca="1"/>
        <v>3</v>
      </c>
      <c r="C43" s="39">
        <f ca="1"/>
        <v>0</v>
      </c>
      <c r="D43" s="39">
        <f ca="1"/>
        <v>0</v>
      </c>
      <c r="E43" s="39">
        <f ca="1"/>
        <v>1</v>
      </c>
      <c r="F43" s="39">
        <f ca="1"/>
        <v>1</v>
      </c>
      <c r="G43" s="39">
        <f ca="1"/>
        <v>0</v>
      </c>
      <c r="H43" s="39">
        <f ca="1"/>
        <v>0</v>
      </c>
      <c r="I43" s="39">
        <f ca="1"/>
        <v>1.9999999999999998</v>
      </c>
      <c r="K43" s="5">
        <f ca="1"/>
        <v>0</v>
      </c>
      <c r="L43" s="5">
        <f ca="1"/>
        <v>0</v>
      </c>
      <c r="M43" s="5">
        <f ca="1"/>
        <v>2</v>
      </c>
      <c r="N43" s="5">
        <f ca="1"/>
        <v>0</v>
      </c>
      <c r="O43" s="5">
        <f ca="1"/>
        <v>21</v>
      </c>
      <c r="P43" s="5">
        <f ca="1"/>
        <v>0</v>
      </c>
      <c r="Q43" s="5">
        <f ca="1"/>
        <v>0</v>
      </c>
    </row>
    <row r="44" spans="2:33" x14ac:dyDescent="0.5">
      <c r="B44" s="37">
        <f ca="1"/>
        <v>4</v>
      </c>
      <c r="C44" s="39">
        <f ca="1"/>
        <v>0</v>
      </c>
      <c r="D44" s="39">
        <f ca="1"/>
        <v>0</v>
      </c>
      <c r="E44" s="39">
        <f ca="1"/>
        <v>0</v>
      </c>
      <c r="F44" s="39">
        <f ca="1"/>
        <v>1</v>
      </c>
      <c r="G44" s="39">
        <f ca="1"/>
        <v>0</v>
      </c>
      <c r="H44" s="39">
        <f ca="1"/>
        <v>0</v>
      </c>
      <c r="I44" s="39">
        <f ca="1"/>
        <v>0</v>
      </c>
      <c r="K44" s="5">
        <f ca="1"/>
        <v>0</v>
      </c>
      <c r="L44" s="5">
        <f ca="1"/>
        <v>0</v>
      </c>
      <c r="M44" s="5">
        <f ca="1"/>
        <v>2</v>
      </c>
      <c r="N44" s="5">
        <f ca="1"/>
        <v>0</v>
      </c>
      <c r="O44" s="5">
        <f ca="1"/>
        <v>21</v>
      </c>
      <c r="P44" s="5">
        <f ca="1"/>
        <v>0</v>
      </c>
      <c r="Q44" s="5">
        <f ca="1"/>
        <v>3</v>
      </c>
    </row>
    <row r="45" spans="2:33" x14ac:dyDescent="0.5">
      <c r="B45" s="37">
        <f ca="1"/>
        <v>6</v>
      </c>
      <c r="C45" s="39">
        <f ca="1"/>
        <v>0</v>
      </c>
      <c r="D45" s="39">
        <f ca="1"/>
        <v>0</v>
      </c>
      <c r="E45" s="39">
        <f ca="1"/>
        <v>0</v>
      </c>
      <c r="F45" s="39">
        <f ca="1"/>
        <v>0</v>
      </c>
      <c r="G45" s="39">
        <f ca="1"/>
        <v>0</v>
      </c>
      <c r="H45" s="39">
        <f ca="1"/>
        <v>0</v>
      </c>
      <c r="I45" s="39">
        <f ca="1"/>
        <v>0.99999999999999989</v>
      </c>
      <c r="K45" s="5">
        <f ca="1"/>
        <v>0</v>
      </c>
      <c r="L45" s="5">
        <f ca="1"/>
        <v>0</v>
      </c>
      <c r="M45" s="5">
        <f ca="1"/>
        <v>0</v>
      </c>
      <c r="N45" s="5">
        <f ca="1"/>
        <v>0</v>
      </c>
      <c r="O45" s="5">
        <f ca="1"/>
        <v>21</v>
      </c>
      <c r="P45" s="5">
        <f ca="1"/>
        <v>0</v>
      </c>
      <c r="Q45" s="5">
        <f ca="1"/>
        <v>3</v>
      </c>
    </row>
    <row r="46" spans="2:33" x14ac:dyDescent="0.5">
      <c r="B46" s="37">
        <f ca="1"/>
        <v>21</v>
      </c>
      <c r="C46" s="39">
        <f ca="1"/>
        <v>0</v>
      </c>
      <c r="D46" s="39">
        <f ca="1"/>
        <v>0</v>
      </c>
      <c r="E46" s="39">
        <f ca="1"/>
        <v>0</v>
      </c>
      <c r="F46" s="39">
        <f ca="1"/>
        <v>0</v>
      </c>
      <c r="G46" s="39">
        <f ca="1"/>
        <v>1.0000000000000004</v>
      </c>
      <c r="H46" s="39">
        <f ca="1"/>
        <v>0</v>
      </c>
      <c r="I46" s="39">
        <f ca="1"/>
        <v>0</v>
      </c>
      <c r="K46" s="5">
        <f ca="1"/>
        <v>1</v>
      </c>
      <c r="L46" s="5">
        <f ca="1"/>
        <v>0</v>
      </c>
      <c r="M46" s="5">
        <f ca="1"/>
        <v>0</v>
      </c>
      <c r="N46" s="5">
        <f ca="1"/>
        <v>2</v>
      </c>
      <c r="O46" s="5">
        <f ca="1"/>
        <v>21</v>
      </c>
      <c r="P46" s="5">
        <f ca="1"/>
        <v>0</v>
      </c>
      <c r="Q46" s="5">
        <f ca="1"/>
        <v>3</v>
      </c>
    </row>
    <row r="47" spans="2:33" x14ac:dyDescent="0.5">
      <c r="B47" s="37"/>
      <c r="C47" s="39"/>
      <c r="D47" s="39"/>
      <c r="E47" s="39"/>
      <c r="F47" s="39"/>
      <c r="G47" s="39"/>
      <c r="H47" s="39"/>
      <c r="I47" s="39"/>
      <c r="K47" s="5">
        <f ca="1"/>
        <v>0</v>
      </c>
      <c r="L47" s="5">
        <f ca="1"/>
        <v>0</v>
      </c>
      <c r="M47" s="5">
        <f ca="1"/>
        <v>0</v>
      </c>
      <c r="N47" s="5">
        <f ca="1"/>
        <v>2</v>
      </c>
      <c r="O47" s="5">
        <f ca="1"/>
        <v>21</v>
      </c>
      <c r="P47" s="5">
        <f ca="1"/>
        <v>0</v>
      </c>
      <c r="Q47" s="5">
        <f ca="1"/>
        <v>0</v>
      </c>
    </row>
    <row r="48" spans="2:33" x14ac:dyDescent="0.5">
      <c r="B48" s="37"/>
      <c r="C48" s="39"/>
      <c r="D48" s="39"/>
      <c r="E48" s="39"/>
      <c r="F48" s="39"/>
      <c r="G48" s="39"/>
      <c r="H48" s="39"/>
      <c r="I48" s="39"/>
      <c r="K48" s="5">
        <f ca="1"/>
        <v>0</v>
      </c>
      <c r="L48" s="5">
        <f ca="1"/>
        <v>0</v>
      </c>
      <c r="M48" s="5">
        <f ca="1"/>
        <v>0</v>
      </c>
      <c r="N48" s="5">
        <f ca="1"/>
        <v>0</v>
      </c>
      <c r="O48" s="5">
        <f ca="1"/>
        <v>21</v>
      </c>
      <c r="P48" s="5">
        <f ca="1"/>
        <v>1</v>
      </c>
      <c r="Q48" s="5">
        <f ca="1"/>
        <v>0</v>
      </c>
    </row>
    <row r="49" spans="2:17" x14ac:dyDescent="0.5">
      <c r="B49" s="37"/>
      <c r="C49" s="39"/>
      <c r="D49" s="39"/>
      <c r="E49" s="39"/>
      <c r="F49" s="39"/>
      <c r="G49" s="39"/>
      <c r="H49" s="39"/>
      <c r="I49" s="39"/>
      <c r="K49" s="5">
        <f ca="1"/>
        <v>1</v>
      </c>
      <c r="L49" s="5">
        <f ca="1"/>
        <v>0</v>
      </c>
      <c r="M49" s="5">
        <f ca="1"/>
        <v>0</v>
      </c>
      <c r="N49" s="5">
        <f ca="1"/>
        <v>0</v>
      </c>
      <c r="O49" s="5">
        <f ca="1"/>
        <v>21</v>
      </c>
      <c r="P49" s="5">
        <f ca="1"/>
        <v>0</v>
      </c>
      <c r="Q49" s="5">
        <f ca="1"/>
        <v>0</v>
      </c>
    </row>
    <row r="50" spans="2:17" x14ac:dyDescent="0.5">
      <c r="B50" s="37"/>
      <c r="C50" s="39"/>
      <c r="D50" s="39"/>
      <c r="E50" s="39"/>
      <c r="F50" s="39"/>
      <c r="G50" s="39"/>
      <c r="H50" s="39"/>
      <c r="I50" s="39"/>
      <c r="K50" s="5">
        <f ca="1"/>
        <v>0</v>
      </c>
      <c r="L50" s="5">
        <f ca="1"/>
        <v>0</v>
      </c>
      <c r="M50" s="5">
        <f ca="1"/>
        <v>0</v>
      </c>
      <c r="N50" s="5">
        <f ca="1"/>
        <v>0</v>
      </c>
      <c r="O50" s="5">
        <f ca="1"/>
        <v>21</v>
      </c>
      <c r="P50" s="5">
        <f ca="1"/>
        <v>0</v>
      </c>
      <c r="Q50" s="5">
        <f ca="1"/>
        <v>0</v>
      </c>
    </row>
    <row r="51" spans="2:17" x14ac:dyDescent="0.5">
      <c r="B51" s="37"/>
      <c r="C51" s="39"/>
      <c r="D51" s="39"/>
      <c r="E51" s="39"/>
      <c r="F51" s="39"/>
      <c r="G51" s="39"/>
      <c r="H51" s="39"/>
      <c r="I51" s="39"/>
      <c r="K51" s="5">
        <f ca="1"/>
        <v>0</v>
      </c>
      <c r="L51" s="5">
        <f ca="1"/>
        <v>0</v>
      </c>
      <c r="M51" s="5">
        <f ca="1"/>
        <v>0</v>
      </c>
      <c r="N51" s="5">
        <f ca="1"/>
        <v>0</v>
      </c>
      <c r="O51" s="5">
        <f ca="1"/>
        <v>21</v>
      </c>
      <c r="P51" s="5">
        <f ca="1"/>
        <v>0</v>
      </c>
      <c r="Q51" s="5">
        <f ca="1"/>
        <v>0</v>
      </c>
    </row>
    <row r="52" spans="2:17" x14ac:dyDescent="0.5">
      <c r="B52" s="37"/>
      <c r="C52" s="39"/>
      <c r="D52" s="39"/>
      <c r="E52" s="39"/>
      <c r="F52" s="39"/>
      <c r="G52" s="39"/>
      <c r="H52" s="39"/>
      <c r="I52" s="39"/>
      <c r="K52" s="5">
        <f ca="1"/>
        <v>0</v>
      </c>
      <c r="L52" s="5">
        <f ca="1"/>
        <v>0</v>
      </c>
      <c r="M52" s="5">
        <f ca="1"/>
        <v>0</v>
      </c>
      <c r="N52" s="5">
        <f ca="1"/>
        <v>0</v>
      </c>
      <c r="O52" s="5">
        <f ca="1"/>
        <v>21</v>
      </c>
      <c r="P52" s="5">
        <f ca="1"/>
        <v>0</v>
      </c>
      <c r="Q52" s="5">
        <f ca="1"/>
        <v>0</v>
      </c>
    </row>
    <row r="53" spans="2:17" x14ac:dyDescent="0.5">
      <c r="B53" s="37"/>
      <c r="C53" s="39"/>
      <c r="D53" s="39"/>
      <c r="E53" s="39"/>
      <c r="F53" s="39"/>
      <c r="G53" s="39"/>
      <c r="H53" s="39"/>
      <c r="I53" s="39"/>
      <c r="K53" s="5">
        <f ca="1"/>
        <v>0</v>
      </c>
      <c r="L53" s="5">
        <f ca="1"/>
        <v>0</v>
      </c>
      <c r="M53" s="5">
        <f ca="1"/>
        <v>3</v>
      </c>
      <c r="N53" s="5">
        <f ca="1"/>
        <v>0</v>
      </c>
      <c r="O53" s="5">
        <f ca="1"/>
        <v>21</v>
      </c>
      <c r="P53" s="5">
        <f ca="1"/>
        <v>0</v>
      </c>
      <c r="Q53" s="5">
        <f ca="1"/>
        <v>0</v>
      </c>
    </row>
    <row r="54" spans="2:17" x14ac:dyDescent="0.5">
      <c r="B54" s="37"/>
      <c r="C54" s="39"/>
      <c r="D54" s="39"/>
      <c r="E54" s="39"/>
      <c r="F54" s="39"/>
      <c r="G54" s="39"/>
      <c r="H54" s="39"/>
      <c r="I54" s="39"/>
      <c r="K54" s="5">
        <f ca="1"/>
        <v>1</v>
      </c>
      <c r="L54" s="5">
        <f ca="1"/>
        <v>0</v>
      </c>
      <c r="M54" s="5">
        <f ca="1"/>
        <v>3</v>
      </c>
      <c r="N54" s="5">
        <f ca="1"/>
        <v>0</v>
      </c>
      <c r="O54" s="5">
        <f ca="1"/>
        <v>21</v>
      </c>
      <c r="P54" s="5">
        <f ca="1"/>
        <v>0</v>
      </c>
      <c r="Q54" s="5">
        <f ca="1"/>
        <v>3</v>
      </c>
    </row>
    <row r="55" spans="2:17" x14ac:dyDescent="0.5">
      <c r="B55" s="37"/>
      <c r="C55" s="39"/>
      <c r="D55" s="39"/>
      <c r="E55" s="39"/>
      <c r="F55" s="39"/>
      <c r="G55" s="39"/>
      <c r="H55" s="39"/>
      <c r="I55" s="39"/>
      <c r="K55" s="5">
        <f ca="1"/>
        <v>0</v>
      </c>
      <c r="L55" s="5">
        <f ca="1"/>
        <v>0</v>
      </c>
      <c r="M55" s="5">
        <f ca="1"/>
        <v>3</v>
      </c>
      <c r="N55" s="5">
        <f ca="1"/>
        <v>0</v>
      </c>
      <c r="O55" s="5">
        <f ca="1"/>
        <v>21</v>
      </c>
      <c r="P55" s="5">
        <f ca="1"/>
        <v>0</v>
      </c>
      <c r="Q55" s="5">
        <f ca="1"/>
        <v>3</v>
      </c>
    </row>
    <row r="56" spans="2:17" x14ac:dyDescent="0.5">
      <c r="B56" s="37"/>
      <c r="C56" s="39"/>
      <c r="D56" s="39"/>
      <c r="E56" s="39"/>
      <c r="F56" s="39"/>
      <c r="G56" s="39"/>
      <c r="H56" s="39"/>
      <c r="I56" s="39"/>
      <c r="K56" s="5">
        <f ca="1"/>
        <v>0</v>
      </c>
      <c r="L56" s="5">
        <f ca="1"/>
        <v>0</v>
      </c>
      <c r="M56" s="5">
        <f ca="1"/>
        <v>0</v>
      </c>
      <c r="N56" s="5">
        <f ca="1"/>
        <v>0</v>
      </c>
      <c r="O56" s="5">
        <f ca="1"/>
        <v>21</v>
      </c>
      <c r="P56" s="5">
        <f ca="1"/>
        <v>0</v>
      </c>
      <c r="Q56" s="5">
        <f ca="1"/>
        <v>3</v>
      </c>
    </row>
    <row r="57" spans="2:17" x14ac:dyDescent="0.5">
      <c r="B57" s="37"/>
      <c r="C57" s="39"/>
      <c r="D57" s="39"/>
      <c r="E57" s="39"/>
      <c r="F57" s="39"/>
      <c r="G57" s="39"/>
      <c r="H57" s="39"/>
      <c r="I57" s="39"/>
      <c r="K57" s="5">
        <f ca="1"/>
        <v>0</v>
      </c>
      <c r="L57" s="5">
        <f ca="1"/>
        <v>0</v>
      </c>
      <c r="M57" s="5">
        <f ca="1"/>
        <v>0</v>
      </c>
      <c r="N57" s="5">
        <f ca="1"/>
        <v>0</v>
      </c>
      <c r="O57" s="5">
        <f ca="1"/>
        <v>21</v>
      </c>
      <c r="P57" s="5">
        <f ca="1"/>
        <v>0</v>
      </c>
      <c r="Q57" s="5">
        <f ca="1"/>
        <v>0</v>
      </c>
    </row>
    <row r="58" spans="2:17" x14ac:dyDescent="0.5">
      <c r="B58" s="37"/>
      <c r="C58" s="39"/>
      <c r="D58" s="39"/>
      <c r="E58" s="39"/>
      <c r="F58" s="39"/>
      <c r="G58" s="39"/>
      <c r="H58" s="39"/>
      <c r="I58" s="39"/>
      <c r="K58" s="5">
        <f ca="1"/>
        <v>1</v>
      </c>
      <c r="L58" s="5">
        <f ca="1"/>
        <v>1</v>
      </c>
      <c r="M58" s="5">
        <f ca="1"/>
        <v>0</v>
      </c>
      <c r="N58" s="5">
        <f ca="1"/>
        <v>3</v>
      </c>
      <c r="O58" s="5">
        <f ca="1"/>
        <v>21</v>
      </c>
      <c r="P58" s="5">
        <f ca="1"/>
        <v>0</v>
      </c>
      <c r="Q58" s="5">
        <f ca="1"/>
        <v>0</v>
      </c>
    </row>
    <row r="59" spans="2:17" x14ac:dyDescent="0.5">
      <c r="B59" s="37"/>
      <c r="C59" s="39"/>
      <c r="D59" s="39"/>
      <c r="E59" s="39"/>
      <c r="F59" s="39"/>
      <c r="G59" s="39"/>
      <c r="H59" s="39"/>
      <c r="I59" s="39"/>
      <c r="K59" s="5">
        <f ca="1"/>
        <v>0</v>
      </c>
      <c r="L59" s="5">
        <f ca="1"/>
        <v>0</v>
      </c>
      <c r="M59" s="5">
        <f ca="1"/>
        <v>0</v>
      </c>
      <c r="N59" s="5">
        <f ca="1"/>
        <v>3</v>
      </c>
      <c r="O59" s="5">
        <f ca="1"/>
        <v>21</v>
      </c>
      <c r="P59" s="5">
        <f ca="1"/>
        <v>0</v>
      </c>
      <c r="Q59" s="5">
        <f ca="1"/>
        <v>0</v>
      </c>
    </row>
    <row r="60" spans="2:17" x14ac:dyDescent="0.5">
      <c r="B60" s="37"/>
      <c r="C60" s="39"/>
      <c r="D60" s="39"/>
      <c r="E60" s="39"/>
      <c r="F60" s="39"/>
      <c r="G60" s="39"/>
      <c r="H60" s="39"/>
      <c r="I60" s="39"/>
      <c r="K60" s="5">
        <f ca="1"/>
        <v>0</v>
      </c>
      <c r="L60" s="5">
        <f ca="1"/>
        <v>0</v>
      </c>
      <c r="M60" s="5">
        <f ca="1"/>
        <v>0</v>
      </c>
      <c r="N60" s="5">
        <f ca="1"/>
        <v>3</v>
      </c>
      <c r="O60" s="5">
        <f ca="1"/>
        <v>21</v>
      </c>
      <c r="P60" s="5">
        <f ca="1"/>
        <v>0</v>
      </c>
      <c r="Q60" s="5">
        <f ca="1"/>
        <v>0</v>
      </c>
    </row>
    <row r="61" spans="2:17" x14ac:dyDescent="0.5">
      <c r="B61" s="37"/>
      <c r="C61" s="39"/>
      <c r="D61" s="39"/>
      <c r="E61" s="39"/>
      <c r="F61" s="39"/>
      <c r="G61" s="39"/>
      <c r="H61" s="39"/>
      <c r="I61" s="39"/>
      <c r="K61" s="5">
        <f ca="1"/>
        <v>1</v>
      </c>
      <c r="L61" s="5">
        <f ca="1"/>
        <v>0</v>
      </c>
      <c r="M61" s="5">
        <f ca="1"/>
        <v>0</v>
      </c>
      <c r="N61" s="5">
        <f ca="1"/>
        <v>0</v>
      </c>
      <c r="O61" s="5">
        <f ca="1"/>
        <v>21</v>
      </c>
      <c r="P61" s="5">
        <f ca="1"/>
        <v>0</v>
      </c>
      <c r="Q61" s="5">
        <f ca="1"/>
        <v>0</v>
      </c>
    </row>
    <row r="62" spans="2:17" x14ac:dyDescent="0.5">
      <c r="B62" s="37"/>
      <c r="C62" s="39"/>
      <c r="D62" s="39"/>
      <c r="E62" s="39"/>
      <c r="F62" s="39"/>
      <c r="G62" s="39"/>
      <c r="H62" s="39"/>
      <c r="I62" s="39"/>
      <c r="K62" s="5">
        <f ca="1"/>
        <v>0</v>
      </c>
      <c r="L62" s="5">
        <f ca="1"/>
        <v>0</v>
      </c>
      <c r="M62" s="5">
        <f ca="1"/>
        <v>0</v>
      </c>
      <c r="N62" s="5">
        <f ca="1"/>
        <v>0</v>
      </c>
      <c r="O62" s="5">
        <f ca="1"/>
        <v>0</v>
      </c>
      <c r="P62" s="5">
        <f ca="1"/>
        <v>0</v>
      </c>
      <c r="Q62" s="5">
        <f ca="1"/>
        <v>0</v>
      </c>
    </row>
    <row r="63" spans="2:17" x14ac:dyDescent="0.5">
      <c r="B63" s="37"/>
      <c r="C63" s="39"/>
      <c r="D63" s="39"/>
      <c r="E63" s="39"/>
      <c r="F63" s="39"/>
      <c r="G63" s="39"/>
      <c r="H63" s="39"/>
      <c r="I63" s="39"/>
      <c r="K63" s="5">
        <f ca="1"/>
        <v>0</v>
      </c>
      <c r="L63" s="5">
        <f ca="1"/>
        <v>0</v>
      </c>
      <c r="M63" s="5">
        <f ca="1"/>
        <v>0</v>
      </c>
      <c r="N63" s="5">
        <f ca="1"/>
        <v>0</v>
      </c>
      <c r="O63" s="5">
        <f ca="1"/>
        <v>0</v>
      </c>
      <c r="P63" s="5">
        <f ca="1"/>
        <v>0</v>
      </c>
      <c r="Q63" s="5">
        <f ca="1"/>
        <v>6</v>
      </c>
    </row>
    <row r="64" spans="2:17" x14ac:dyDescent="0.5">
      <c r="B64" s="37"/>
      <c r="C64" s="39"/>
      <c r="D64" s="39"/>
      <c r="E64" s="39"/>
      <c r="F64" s="39"/>
      <c r="G64" s="39"/>
      <c r="H64" s="39"/>
      <c r="I64" s="39"/>
      <c r="K64" s="5">
        <f ca="1"/>
        <v>1</v>
      </c>
      <c r="L64" s="5">
        <f ca="1"/>
        <v>0</v>
      </c>
      <c r="M64" s="5">
        <f ca="1"/>
        <v>0</v>
      </c>
      <c r="N64" s="5">
        <f ca="1"/>
        <v>0</v>
      </c>
      <c r="O64" s="5">
        <f ca="1"/>
        <v>0</v>
      </c>
      <c r="P64" s="5">
        <f ca="1"/>
        <v>0</v>
      </c>
      <c r="Q64" s="5">
        <f ca="1"/>
        <v>6</v>
      </c>
    </row>
    <row r="65" spans="2:17" x14ac:dyDescent="0.5">
      <c r="B65" s="37"/>
      <c r="C65" s="39"/>
      <c r="D65" s="39"/>
      <c r="E65" s="39"/>
      <c r="F65" s="39"/>
      <c r="G65" s="39"/>
      <c r="H65" s="39"/>
      <c r="I65" s="39"/>
      <c r="K65" s="5">
        <f ca="1"/>
        <v>0</v>
      </c>
      <c r="L65" s="5">
        <f ca="1"/>
        <v>0</v>
      </c>
      <c r="M65" s="5">
        <f ca="1"/>
        <v>1</v>
      </c>
      <c r="N65" s="5">
        <f ca="1"/>
        <v>4</v>
      </c>
      <c r="O65" s="5">
        <f ca="1"/>
        <v>0</v>
      </c>
      <c r="P65" s="5">
        <f ca="1"/>
        <v>0</v>
      </c>
      <c r="Q65" s="5">
        <f ca="1"/>
        <v>6</v>
      </c>
    </row>
    <row r="66" spans="2:17" x14ac:dyDescent="0.5">
      <c r="B66" s="37"/>
      <c r="C66" s="39"/>
      <c r="D66" s="39"/>
      <c r="E66" s="39"/>
      <c r="F66" s="39"/>
      <c r="G66" s="39"/>
      <c r="H66" s="39"/>
      <c r="I66" s="39"/>
      <c r="K66" s="5">
        <f ca="1"/>
        <v>0</v>
      </c>
      <c r="L66" s="5">
        <f ca="1"/>
        <v>0</v>
      </c>
      <c r="M66" s="5">
        <f ca="1"/>
        <v>0</v>
      </c>
      <c r="N66" s="5">
        <f ca="1"/>
        <v>4</v>
      </c>
      <c r="O66" s="5">
        <f ca="1"/>
        <v>0</v>
      </c>
      <c r="P66" s="5">
        <f ca="1"/>
        <v>0</v>
      </c>
      <c r="Q66" s="5">
        <f ca="1"/>
        <v>6</v>
      </c>
    </row>
    <row r="67" spans="2:17" x14ac:dyDescent="0.5">
      <c r="B67" s="37"/>
      <c r="C67" s="39"/>
      <c r="D67" s="39"/>
      <c r="E67" s="39"/>
      <c r="F67" s="39"/>
      <c r="G67" s="39"/>
      <c r="H67" s="39"/>
      <c r="I67" s="39"/>
      <c r="K67" s="5">
        <f ca="1"/>
        <v>0</v>
      </c>
      <c r="L67" s="5">
        <f ca="1"/>
        <v>0</v>
      </c>
      <c r="M67" s="5">
        <f ca="1"/>
        <v>0</v>
      </c>
      <c r="N67" s="5">
        <f ca="1"/>
        <v>4</v>
      </c>
      <c r="O67" s="5">
        <f ca="1"/>
        <v>0</v>
      </c>
      <c r="P67" s="5">
        <f ca="1"/>
        <v>0</v>
      </c>
      <c r="Q67" s="5">
        <f ca="1"/>
        <v>6</v>
      </c>
    </row>
    <row r="68" spans="2:17" x14ac:dyDescent="0.5">
      <c r="K68" s="5">
        <f ca="1"/>
        <v>1</v>
      </c>
      <c r="L68" s="5">
        <f ca="1"/>
        <v>0</v>
      </c>
      <c r="M68" s="5">
        <f ca="1"/>
        <v>0</v>
      </c>
      <c r="N68" s="5">
        <f ca="1"/>
        <v>4</v>
      </c>
      <c r="O68" s="5">
        <f ca="1"/>
        <v>0</v>
      </c>
      <c r="P68" s="5">
        <f ca="1"/>
        <v>0</v>
      </c>
      <c r="Q68" s="5">
        <f ca="1"/>
        <v>6</v>
      </c>
    </row>
    <row r="69" spans="2:17" x14ac:dyDescent="0.5">
      <c r="K69" s="5">
        <f ca="1"/>
        <v>0</v>
      </c>
      <c r="L69" s="5">
        <f ca="1"/>
        <v>0</v>
      </c>
      <c r="M69" s="5">
        <f ca="1"/>
        <v>0</v>
      </c>
      <c r="N69" s="5">
        <f ca="1"/>
        <v>0</v>
      </c>
      <c r="O69" s="5">
        <f ca="1"/>
        <v>0</v>
      </c>
      <c r="P69" s="5">
        <f ca="1"/>
        <v>0</v>
      </c>
      <c r="Q69" s="5">
        <f ca="1"/>
        <v>0</v>
      </c>
    </row>
    <row r="70" spans="2:17" x14ac:dyDescent="0.5">
      <c r="K70" s="5">
        <f ca="1"/>
        <v>0</v>
      </c>
      <c r="L70" s="5">
        <f ca="1"/>
        <v>0</v>
      </c>
      <c r="M70" s="5">
        <f ca="1"/>
        <v>0</v>
      </c>
      <c r="N70" s="5">
        <f ca="1"/>
        <v>0</v>
      </c>
      <c r="O70" s="5">
        <f ca="1"/>
        <v>0</v>
      </c>
      <c r="P70" s="5">
        <f ca="1"/>
        <v>0</v>
      </c>
      <c r="Q70" s="5">
        <f ca="1"/>
        <v>0</v>
      </c>
    </row>
    <row r="71" spans="2:17" x14ac:dyDescent="0.5">
      <c r="K71" s="5">
        <f ca="1"/>
        <v>1</v>
      </c>
      <c r="L71" s="5">
        <f ca="1"/>
        <v>0</v>
      </c>
      <c r="M71" s="5">
        <f ca="1"/>
        <v>0</v>
      </c>
      <c r="N71" s="5">
        <f ca="1"/>
        <v>0</v>
      </c>
      <c r="O71" s="5">
        <f ca="1"/>
        <v>0</v>
      </c>
      <c r="P71" s="5">
        <f ca="1"/>
        <v>0</v>
      </c>
      <c r="Q71" s="5">
        <f ca="1"/>
        <v>0</v>
      </c>
    </row>
    <row r="72" spans="2:17" x14ac:dyDescent="0.5">
      <c r="K72" s="5">
        <f ca="1"/>
        <v>0</v>
      </c>
      <c r="L72" s="5">
        <f ca="1"/>
        <v>0</v>
      </c>
      <c r="M72" s="5">
        <f ca="1"/>
        <v>0</v>
      </c>
      <c r="N72" s="5">
        <f ca="1"/>
        <v>0</v>
      </c>
      <c r="O72" s="5">
        <f ca="1"/>
        <v>0</v>
      </c>
      <c r="P72" s="5">
        <f ca="1"/>
        <v>0</v>
      </c>
      <c r="Q72" s="5">
        <f ca="1"/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D487F-5713-4E1D-8CAA-23478045AF4F}">
  <sheetPr codeName="Sheet7"/>
  <dimension ref="B1:X72"/>
  <sheetViews>
    <sheetView topLeftCell="A31" zoomScaleNormal="100" workbookViewId="0">
      <selection activeCell="I51" sqref="I51"/>
    </sheetView>
  </sheetViews>
  <sheetFormatPr defaultRowHeight="14.35" x14ac:dyDescent="0.5"/>
  <cols>
    <col min="3" max="9" width="8.3515625" style="35" customWidth="1"/>
    <col min="11" max="17" width="3.41015625" customWidth="1"/>
  </cols>
  <sheetData>
    <row r="1" spans="3:24" x14ac:dyDescent="0.5">
      <c r="C1" s="39"/>
      <c r="D1" s="39"/>
      <c r="E1" s="39"/>
      <c r="F1" s="39"/>
      <c r="G1" s="39"/>
      <c r="H1" s="39"/>
      <c r="I1" s="39"/>
    </row>
    <row r="2" spans="3:24" x14ac:dyDescent="0.5">
      <c r="C2" s="40" t="s">
        <v>75</v>
      </c>
      <c r="D2" s="39"/>
      <c r="E2" s="39"/>
      <c r="F2" s="39"/>
      <c r="G2" s="39"/>
      <c r="H2" s="39"/>
      <c r="I2" s="39"/>
    </row>
    <row r="3" spans="3:24" x14ac:dyDescent="0.5">
      <c r="C3" s="36"/>
      <c r="D3" s="36"/>
      <c r="E3" s="36"/>
      <c r="F3" s="36"/>
      <c r="G3" s="36"/>
      <c r="H3" s="36"/>
      <c r="I3" s="36"/>
    </row>
    <row r="4" spans="3:24" x14ac:dyDescent="0.5">
      <c r="C4" s="38" t="s">
        <v>78</v>
      </c>
      <c r="D4" s="36"/>
      <c r="E4" s="36"/>
      <c r="F4" s="36"/>
      <c r="G4" s="36"/>
      <c r="H4" s="36"/>
      <c r="I4" s="36"/>
    </row>
    <row r="5" spans="3:24" x14ac:dyDescent="0.5">
      <c r="C5" s="37" t="s">
        <v>13</v>
      </c>
      <c r="D5" s="37" t="s">
        <v>14</v>
      </c>
      <c r="E5" s="37" t="s">
        <v>15</v>
      </c>
      <c r="F5" s="37" t="s">
        <v>59</v>
      </c>
      <c r="G5" s="37" t="s">
        <v>60</v>
      </c>
      <c r="H5" s="37" t="s">
        <v>61</v>
      </c>
      <c r="I5" s="37" t="s">
        <v>62</v>
      </c>
      <c r="J5" s="2"/>
    </row>
    <row r="6" spans="3:24" x14ac:dyDescent="0.5">
      <c r="C6" s="41">
        <v>-1.6589861751152069E-2</v>
      </c>
      <c r="D6" s="41">
        <v>-1.6589861751152069E-2</v>
      </c>
      <c r="E6" s="43">
        <v>1.8122325698464836E-2</v>
      </c>
      <c r="F6" s="41">
        <v>-9.101701622477143E-3</v>
      </c>
      <c r="G6" s="41" t="e">
        <f>NA()</f>
        <v>#N/A</v>
      </c>
      <c r="H6" s="41">
        <v>8.8415325323056848E-3</v>
      </c>
      <c r="I6" s="43">
        <v>6.8226120857699524E-3</v>
      </c>
      <c r="S6" s="19"/>
      <c r="T6" s="19"/>
      <c r="U6" s="19"/>
      <c r="V6" s="19"/>
      <c r="W6" s="19"/>
      <c r="X6" s="19"/>
    </row>
    <row r="7" spans="3:24" x14ac:dyDescent="0.5">
      <c r="C7" s="41" t="e">
        <f>NA()</f>
        <v>#N/A</v>
      </c>
      <c r="D7" s="41">
        <v>-6.5604498594189486E-3</v>
      </c>
      <c r="E7" s="43">
        <v>1.8122325698464836E-2</v>
      </c>
      <c r="F7" s="41">
        <v>-4.5926517571884817E-3</v>
      </c>
      <c r="G7" s="41" t="e">
        <f>NA()</f>
        <v>#N/A</v>
      </c>
      <c r="H7" s="41">
        <v>9.2134831460672917E-3</v>
      </c>
      <c r="I7" s="43">
        <v>6.8226120857699524E-3</v>
      </c>
      <c r="S7" s="19"/>
      <c r="T7" s="19"/>
      <c r="U7" s="19"/>
      <c r="V7" s="19"/>
      <c r="W7" s="19"/>
      <c r="X7" s="19"/>
    </row>
    <row r="8" spans="3:24" x14ac:dyDescent="0.5">
      <c r="C8" s="41">
        <v>2.3584905660377409E-2</v>
      </c>
      <c r="D8" s="41">
        <v>2.3584905660377409E-2</v>
      </c>
      <c r="E8" s="41" t="e">
        <f>NA()</f>
        <v>#N/A</v>
      </c>
      <c r="F8" s="41">
        <v>-4.0120361083251233E-4</v>
      </c>
      <c r="G8" s="41" t="e">
        <f>NA()</f>
        <v>#N/A</v>
      </c>
      <c r="H8" s="41">
        <v>1.5586729013582712E-2</v>
      </c>
      <c r="I8" s="43">
        <v>6.8226120857699524E-3</v>
      </c>
      <c r="S8" s="19"/>
      <c r="T8" s="19"/>
      <c r="U8" s="19"/>
      <c r="V8" s="19"/>
      <c r="W8" s="19"/>
      <c r="X8" s="19"/>
    </row>
    <row r="9" spans="3:24" x14ac:dyDescent="0.5">
      <c r="C9" s="41">
        <v>1.3824884792626779E-2</v>
      </c>
      <c r="D9" s="41">
        <v>1.3824884792626779E-2</v>
      </c>
      <c r="E9" s="41" t="e">
        <f>NA()</f>
        <v>#N/A</v>
      </c>
      <c r="F9" s="41">
        <v>1.8061408789884492E-3</v>
      </c>
      <c r="G9" s="41" t="e">
        <f>NA()</f>
        <v>#N/A</v>
      </c>
      <c r="H9" s="41">
        <v>-7.6737557553168134E-3</v>
      </c>
      <c r="I9" s="41" t="e">
        <f>NA()</f>
        <v>#N/A</v>
      </c>
      <c r="S9" s="19"/>
      <c r="T9" s="19"/>
      <c r="U9" s="19"/>
      <c r="V9" s="19"/>
      <c r="W9" s="19"/>
      <c r="X9" s="19"/>
    </row>
    <row r="10" spans="3:24" x14ac:dyDescent="0.5">
      <c r="C10" s="41">
        <v>3.6363636363636598E-3</v>
      </c>
      <c r="D10" s="41">
        <v>3.6363636363636598E-3</v>
      </c>
      <c r="E10" s="41">
        <v>1.3493621197252281E-2</v>
      </c>
      <c r="F10" s="41">
        <v>6.0096153846154188E-3</v>
      </c>
      <c r="G10" s="41" t="e">
        <f>NA()</f>
        <v>#N/A</v>
      </c>
      <c r="H10" s="41">
        <v>1.5466195315951836E-3</v>
      </c>
      <c r="I10" s="41" t="e">
        <f>NA()</f>
        <v>#N/A</v>
      </c>
      <c r="S10" s="19"/>
      <c r="T10" s="19"/>
      <c r="U10" s="19"/>
      <c r="V10" s="19"/>
      <c r="W10" s="19"/>
      <c r="X10" s="19"/>
    </row>
    <row r="11" spans="3:24" x14ac:dyDescent="0.5">
      <c r="C11" s="41" t="e">
        <f>NA()</f>
        <v>#N/A</v>
      </c>
      <c r="D11" s="41">
        <v>9.9637681159421287E-3</v>
      </c>
      <c r="E11" s="41">
        <v>2.6627935124667879E-3</v>
      </c>
      <c r="F11" s="41" t="e">
        <f>NA()</f>
        <v>#N/A</v>
      </c>
      <c r="G11" s="41" t="e">
        <f>NA()</f>
        <v>#N/A</v>
      </c>
      <c r="H11" s="41">
        <v>5.0739024928303511E-3</v>
      </c>
      <c r="I11" s="41" t="e">
        <f>NA()</f>
        <v>#N/A</v>
      </c>
      <c r="S11" s="19"/>
      <c r="T11" s="19"/>
      <c r="U11" s="19"/>
      <c r="V11" s="19"/>
      <c r="W11" s="19"/>
      <c r="X11" s="19"/>
    </row>
    <row r="12" spans="3:24" x14ac:dyDescent="0.5">
      <c r="C12" s="41">
        <v>-8.9686098654707669E-3</v>
      </c>
      <c r="D12" s="41">
        <v>-8.9686098654707669E-3</v>
      </c>
      <c r="E12" s="41">
        <v>1.4727184934814064E-2</v>
      </c>
      <c r="F12" s="41" t="e">
        <f>NA()</f>
        <v>#N/A</v>
      </c>
      <c r="G12" s="41" t="e">
        <f>NA()</f>
        <v>#N/A</v>
      </c>
      <c r="H12" s="41">
        <v>8.999122036874363E-3</v>
      </c>
      <c r="I12" s="41">
        <v>3.4310667498440584E-3</v>
      </c>
      <c r="S12" s="19"/>
      <c r="T12" s="19"/>
      <c r="U12" s="19"/>
      <c r="V12" s="19"/>
      <c r="W12" s="19"/>
      <c r="X12" s="19"/>
    </row>
    <row r="13" spans="3:24" x14ac:dyDescent="0.5">
      <c r="C13" s="41">
        <v>-1.2669683257918618E-2</v>
      </c>
      <c r="D13" s="41">
        <v>-1.2669683257918618E-2</v>
      </c>
      <c r="E13" s="41">
        <v>-4.0447299547942128E-3</v>
      </c>
      <c r="F13" s="41">
        <v>-3.5115099492781798E-3</v>
      </c>
      <c r="G13" s="41" t="e">
        <f>NA()</f>
        <v>#N/A</v>
      </c>
      <c r="H13" s="41" t="e">
        <f>NA()</f>
        <v>#N/A</v>
      </c>
      <c r="I13" s="41">
        <v>-6.2169723344740468E-4</v>
      </c>
      <c r="S13" s="19"/>
      <c r="T13" s="19"/>
      <c r="U13" s="19"/>
      <c r="V13" s="19"/>
      <c r="W13" s="19"/>
      <c r="X13" s="19"/>
    </row>
    <row r="14" spans="3:24" x14ac:dyDescent="0.5">
      <c r="C14" s="41" t="e">
        <f>NA()</f>
        <v>#N/A</v>
      </c>
      <c r="D14" s="41">
        <v>-9.1659028414292631E-4</v>
      </c>
      <c r="E14" s="41">
        <v>-9.5556617295747825E-3</v>
      </c>
      <c r="F14" s="41">
        <v>-1.2920908379013385E-2</v>
      </c>
      <c r="G14" s="41" t="e">
        <f>NA()</f>
        <v>#N/A</v>
      </c>
      <c r="H14" s="41">
        <v>-1.2616924080922298E-2</v>
      </c>
      <c r="I14" s="41">
        <v>-0.12690513219284594</v>
      </c>
      <c r="S14" s="19"/>
      <c r="T14" s="19"/>
      <c r="U14" s="19"/>
      <c r="V14" s="19"/>
      <c r="W14" s="19"/>
      <c r="X14" s="19"/>
    </row>
    <row r="15" spans="3:24" x14ac:dyDescent="0.5">
      <c r="C15" s="41">
        <v>2.7522935779815683E-3</v>
      </c>
      <c r="D15" s="41">
        <v>2.7522935779815683E-3</v>
      </c>
      <c r="E15" s="41">
        <v>-1.4471780028944004E-3</v>
      </c>
      <c r="F15" s="41">
        <v>-1.9833399444665334E-3</v>
      </c>
      <c r="G15" s="41" t="e">
        <f>NA()</f>
        <v>#N/A</v>
      </c>
      <c r="H15" s="41">
        <v>-3.7453183520599342E-3</v>
      </c>
      <c r="I15" s="41">
        <v>-8.9063056644104188E-3</v>
      </c>
      <c r="S15" s="19"/>
      <c r="T15" s="19"/>
      <c r="U15" s="19"/>
      <c r="V15" s="19"/>
      <c r="W15" s="19"/>
      <c r="X15" s="19"/>
    </row>
    <row r="16" spans="3:24" x14ac:dyDescent="0.5">
      <c r="C16" s="41">
        <v>-7.3193046660566807E-3</v>
      </c>
      <c r="D16" s="41">
        <v>-7.3193046660566807E-3</v>
      </c>
      <c r="E16" s="41">
        <v>1.2318840579710111E-2</v>
      </c>
      <c r="F16" s="41">
        <v>4.7694753577107729E-3</v>
      </c>
      <c r="G16" s="41" t="e">
        <f>NA()</f>
        <v>#N/A</v>
      </c>
      <c r="H16" s="41">
        <v>4.8651039363112325E-3</v>
      </c>
      <c r="I16" s="41">
        <v>1.5815959741193542E-2</v>
      </c>
      <c r="S16" s="19"/>
      <c r="T16" s="19"/>
      <c r="U16" s="19"/>
      <c r="V16" s="19"/>
      <c r="W16" s="19"/>
      <c r="X16" s="19"/>
    </row>
    <row r="17" spans="3:24" x14ac:dyDescent="0.5">
      <c r="C17" s="41">
        <v>2.6728110599078425E-2</v>
      </c>
      <c r="D17" s="41">
        <v>2.6728110599078425E-2</v>
      </c>
      <c r="E17" s="41">
        <v>-2.8632784538296097E-3</v>
      </c>
      <c r="F17" s="41">
        <v>2.2547468354430444E-2</v>
      </c>
      <c r="G17" s="41" t="e">
        <f>NA()</f>
        <v>#N/A</v>
      </c>
      <c r="H17" s="41">
        <v>3.653169014084523E-2</v>
      </c>
      <c r="I17" s="41">
        <v>3.8570417551309299E-2</v>
      </c>
      <c r="S17" s="19"/>
      <c r="T17" s="19"/>
      <c r="U17" s="19"/>
      <c r="V17" s="19"/>
      <c r="W17" s="19"/>
      <c r="X17" s="19"/>
    </row>
    <row r="18" spans="3:24" x14ac:dyDescent="0.5">
      <c r="C18" s="41">
        <v>-1.2567324955116699E-2</v>
      </c>
      <c r="D18" s="41">
        <v>-1.2567324955116699E-2</v>
      </c>
      <c r="E18" s="41" t="e">
        <f>NA()</f>
        <v>#N/A</v>
      </c>
      <c r="F18" s="41">
        <v>-1.740812379110257E-2</v>
      </c>
      <c r="G18" s="41" t="e">
        <f>NA()</f>
        <v>#N/A</v>
      </c>
      <c r="H18" s="41">
        <v>1.2101910828025586E-2</v>
      </c>
      <c r="I18" s="41">
        <v>-2.555366269165249E-2</v>
      </c>
      <c r="S18" s="19"/>
      <c r="T18" s="19"/>
      <c r="U18" s="19"/>
      <c r="V18" s="19"/>
      <c r="W18" s="19"/>
      <c r="X18" s="19"/>
    </row>
    <row r="19" spans="3:24" x14ac:dyDescent="0.5">
      <c r="C19" s="41" t="e">
        <f>NA()</f>
        <v>#N/A</v>
      </c>
      <c r="D19" s="41">
        <v>-5.4545454545454897E-3</v>
      </c>
      <c r="E19" s="41" t="e">
        <f>NA()</f>
        <v>#N/A</v>
      </c>
      <c r="F19" s="41">
        <v>4.3307086614172707E-3</v>
      </c>
      <c r="G19" s="41" t="e">
        <f>NA()</f>
        <v>#N/A</v>
      </c>
      <c r="H19" s="43">
        <v>5.4541640444722983E-3</v>
      </c>
      <c r="I19" s="41" t="e">
        <f>NA()</f>
        <v>#N/A</v>
      </c>
      <c r="S19" s="19"/>
      <c r="T19" s="19"/>
      <c r="U19" s="19"/>
      <c r="V19" s="19"/>
      <c r="W19" s="19"/>
      <c r="X19" s="19"/>
    </row>
    <row r="20" spans="3:24" x14ac:dyDescent="0.5">
      <c r="C20" s="41">
        <v>9.1407678244972423E-3</v>
      </c>
      <c r="D20" s="41">
        <v>9.1407678244972423E-3</v>
      </c>
      <c r="E20" s="41" t="e">
        <f>NA()</f>
        <v>#N/A</v>
      </c>
      <c r="F20" s="41">
        <v>3.1360250882006557E-3</v>
      </c>
      <c r="G20" s="41" t="e">
        <f>NA()</f>
        <v>#N/A</v>
      </c>
      <c r="H20" s="43">
        <v>5.4541640444722983E-3</v>
      </c>
      <c r="I20" s="41" t="e">
        <f>NA()</f>
        <v>#N/A</v>
      </c>
      <c r="S20" s="19"/>
      <c r="T20" s="19"/>
      <c r="U20" s="19"/>
      <c r="V20" s="19"/>
      <c r="W20" s="19"/>
      <c r="X20" s="19"/>
    </row>
    <row r="21" spans="3:24" x14ac:dyDescent="0.5">
      <c r="C21" s="41">
        <v>-2.6268115942028936E-2</v>
      </c>
      <c r="D21" s="41">
        <v>-2.6268115942028936E-2</v>
      </c>
      <c r="E21" s="41">
        <v>-1.5586945932781315E-2</v>
      </c>
      <c r="F21" s="41">
        <v>3.1262211801483808E-3</v>
      </c>
      <c r="G21" s="41" t="e">
        <f>NA()</f>
        <v>#N/A</v>
      </c>
      <c r="H21" s="43">
        <v>5.4541640444722983E-3</v>
      </c>
      <c r="I21" s="41" t="e">
        <f>NA()</f>
        <v>#N/A</v>
      </c>
      <c r="S21" s="19"/>
      <c r="T21" s="19"/>
      <c r="U21" s="19"/>
      <c r="V21" s="19"/>
      <c r="W21" s="19"/>
      <c r="X21" s="19"/>
    </row>
    <row r="22" spans="3:24" x14ac:dyDescent="0.5">
      <c r="C22" s="41">
        <v>2.3255813953488413E-2</v>
      </c>
      <c r="D22" s="41">
        <v>2.3255813953488413E-2</v>
      </c>
      <c r="E22" s="41">
        <v>1.3359722909450644E-2</v>
      </c>
      <c r="F22" s="41">
        <v>4.1682898324892914E-2</v>
      </c>
      <c r="G22" s="41" t="e">
        <f>NA()</f>
        <v>#N/A</v>
      </c>
      <c r="H22" s="41">
        <v>2.1630615640598982E-2</v>
      </c>
      <c r="I22" s="41">
        <v>2.0387007601935014E-2</v>
      </c>
      <c r="S22" s="19"/>
      <c r="T22" s="19"/>
      <c r="U22" s="19"/>
      <c r="V22" s="19"/>
      <c r="W22" s="19"/>
      <c r="X22" s="19"/>
    </row>
    <row r="23" spans="3:24" x14ac:dyDescent="0.5">
      <c r="C23" s="41" t="e">
        <f>NA()</f>
        <v>#N/A</v>
      </c>
      <c r="D23" s="41" t="e">
        <f>NA()</f>
        <v>#N/A</v>
      </c>
      <c r="E23" s="41">
        <v>-7.8125E-3</v>
      </c>
      <c r="F23" s="41" t="e">
        <f>NA()</f>
        <v>#N/A</v>
      </c>
      <c r="G23" s="41" t="e">
        <f>NA()</f>
        <v>#N/A</v>
      </c>
      <c r="H23" s="41">
        <v>3.8680781758959615E-3</v>
      </c>
      <c r="I23" s="41">
        <v>4.402302742973152E-3</v>
      </c>
      <c r="S23" s="19"/>
      <c r="T23" s="19"/>
      <c r="U23" s="19"/>
      <c r="V23" s="19"/>
      <c r="W23" s="19"/>
      <c r="X23" s="19"/>
    </row>
    <row r="24" spans="3:24" x14ac:dyDescent="0.5">
      <c r="C24" s="41">
        <v>9.0909090909097046E-4</v>
      </c>
      <c r="D24" s="41">
        <v>9.0909090909097046E-4</v>
      </c>
      <c r="E24" s="43">
        <v>4.9212598425196763E-3</v>
      </c>
      <c r="F24" s="41" t="e">
        <f>NA()</f>
        <v>#N/A</v>
      </c>
      <c r="G24" s="41" t="e">
        <f>NA()</f>
        <v>#N/A</v>
      </c>
      <c r="H24" s="41">
        <v>7.3007503548976338E-3</v>
      </c>
      <c r="I24" s="41">
        <v>3.0343897505056283E-3</v>
      </c>
      <c r="S24" s="19"/>
      <c r="T24" s="19"/>
      <c r="U24" s="19"/>
      <c r="V24" s="19"/>
      <c r="W24" s="19"/>
      <c r="X24" s="19"/>
    </row>
    <row r="25" spans="3:24" x14ac:dyDescent="0.5">
      <c r="C25" s="41">
        <v>1.0899182561308063E-2</v>
      </c>
      <c r="D25" s="41">
        <v>1.0899182561308063E-2</v>
      </c>
      <c r="E25" s="43">
        <v>4.9212598425196763E-3</v>
      </c>
      <c r="F25" s="41" t="e">
        <f>NA()</f>
        <v>#N/A</v>
      </c>
      <c r="G25" s="41" t="e">
        <f>NA()</f>
        <v>#N/A</v>
      </c>
      <c r="H25" s="41">
        <v>5.2345480169115888E-3</v>
      </c>
      <c r="I25" s="41">
        <v>8.0672268907562295E-3</v>
      </c>
      <c r="S25" s="19"/>
      <c r="T25" s="19"/>
      <c r="U25" s="19"/>
      <c r="V25" s="19"/>
      <c r="W25" s="19"/>
      <c r="X25" s="19"/>
    </row>
    <row r="26" spans="3:24" x14ac:dyDescent="0.5">
      <c r="C26" s="41" t="e">
        <f>NA()</f>
        <v>#N/A</v>
      </c>
      <c r="D26" s="41">
        <v>-1.2578616352201255E-2</v>
      </c>
      <c r="E26" s="43">
        <v>4.9212598425196763E-3</v>
      </c>
      <c r="F26" s="41">
        <v>-2.2080838323353169E-2</v>
      </c>
      <c r="G26" s="41" t="e">
        <f>NA()</f>
        <v>#N/A</v>
      </c>
      <c r="H26" s="41">
        <v>-4.3861405968355638E-2</v>
      </c>
      <c r="I26" s="41">
        <v>-2.2007335778592818E-2</v>
      </c>
      <c r="S26" s="19"/>
      <c r="T26" s="19"/>
      <c r="U26" s="19"/>
      <c r="V26" s="19"/>
      <c r="W26" s="19"/>
      <c r="X26" s="19"/>
    </row>
    <row r="27" spans="3:24" x14ac:dyDescent="0.5">
      <c r="C27" s="41">
        <v>2.3657870791628843E-2</v>
      </c>
      <c r="D27" s="41">
        <v>2.3657870791628843E-2</v>
      </c>
      <c r="E27" s="43">
        <v>4.9212598425196763E-3</v>
      </c>
      <c r="F27" s="41">
        <v>4.5924225028701748E-3</v>
      </c>
      <c r="G27" s="41">
        <v>-8.4162203519509982E-3</v>
      </c>
      <c r="H27" s="41">
        <v>-6.9124423963135007E-3</v>
      </c>
      <c r="I27" s="41">
        <v>1.7047391749063223E-3</v>
      </c>
      <c r="S27" s="19"/>
      <c r="T27" s="19"/>
      <c r="U27" s="19"/>
      <c r="V27" s="19"/>
      <c r="W27" s="19"/>
      <c r="X27" s="19"/>
    </row>
    <row r="28" spans="3:24" x14ac:dyDescent="0.5">
      <c r="C28" s="41">
        <v>2.7555555555555555E-2</v>
      </c>
      <c r="D28" s="41">
        <v>2.7555555555555555E-2</v>
      </c>
      <c r="E28" s="41">
        <v>8.440913604766509E-3</v>
      </c>
      <c r="F28" s="41">
        <v>1.5238095238094829E-3</v>
      </c>
      <c r="G28" s="41">
        <v>1.0030864197530853E-2</v>
      </c>
      <c r="H28" s="41">
        <v>-4.8512971946845784E-3</v>
      </c>
      <c r="I28" s="41" t="e">
        <f>NA()</f>
        <v>#N/A</v>
      </c>
      <c r="S28" s="19"/>
      <c r="T28" s="19"/>
      <c r="U28" s="19"/>
      <c r="V28" s="19"/>
      <c r="W28" s="19"/>
      <c r="X28" s="19"/>
    </row>
    <row r="29" spans="3:24" x14ac:dyDescent="0.5">
      <c r="C29" s="41" t="e">
        <f>NA()</f>
        <v>#N/A</v>
      </c>
      <c r="D29" s="41">
        <v>8.65051903114189E-3</v>
      </c>
      <c r="E29" s="41">
        <v>-7.3855243722303898E-3</v>
      </c>
      <c r="F29" s="41">
        <v>-5.3252187143399965E-3</v>
      </c>
      <c r="G29" s="41">
        <v>1.9862490450725634E-2</v>
      </c>
      <c r="H29" s="41">
        <v>-1.2929207291225042E-2</v>
      </c>
      <c r="I29" s="41" t="e">
        <f>NA()</f>
        <v>#N/A</v>
      </c>
      <c r="S29" s="19"/>
      <c r="T29" s="19"/>
      <c r="U29" s="19"/>
      <c r="V29" s="19"/>
      <c r="W29" s="19"/>
      <c r="X29" s="19"/>
    </row>
    <row r="30" spans="3:24" x14ac:dyDescent="0.5">
      <c r="C30" s="41">
        <v>-2.4013722126929649E-2</v>
      </c>
      <c r="D30" s="41">
        <v>-2.4013722126929649E-2</v>
      </c>
      <c r="E30" s="41" t="e">
        <f>NA()</f>
        <v>#N/A</v>
      </c>
      <c r="F30" s="41" t="e">
        <f>NA()</f>
        <v>#N/A</v>
      </c>
      <c r="G30" s="41">
        <v>-6.2421972534332237E-3</v>
      </c>
      <c r="H30" s="41">
        <v>9.2334120678547738E-3</v>
      </c>
      <c r="I30" s="41" t="e">
        <f>NA()</f>
        <v>#N/A</v>
      </c>
      <c r="S30" s="19"/>
      <c r="T30" s="19"/>
      <c r="U30" s="19"/>
      <c r="V30" s="19"/>
      <c r="W30" s="19"/>
      <c r="X30" s="19"/>
    </row>
    <row r="31" spans="3:24" x14ac:dyDescent="0.5">
      <c r="C31" s="41">
        <v>0.12302284710017553</v>
      </c>
      <c r="D31" s="41">
        <v>0.12302284710017553</v>
      </c>
      <c r="E31" s="41">
        <v>5.4391217564870198E-2</v>
      </c>
      <c r="F31" s="41" t="e">
        <f>NA()</f>
        <v>#N/A</v>
      </c>
      <c r="G31" s="41">
        <v>1.8592964824120539E-2</v>
      </c>
      <c r="H31" s="41">
        <v>2.3617021276595818E-2</v>
      </c>
      <c r="I31" s="41" t="e">
        <f>NA()</f>
        <v>#N/A</v>
      </c>
      <c r="S31" s="19"/>
      <c r="T31" s="19"/>
      <c r="U31" s="19"/>
      <c r="V31" s="19"/>
      <c r="W31" s="19"/>
      <c r="X31" s="19"/>
    </row>
    <row r="32" spans="3:24" x14ac:dyDescent="0.5">
      <c r="C32" s="41">
        <v>-4.3035993740219047E-2</v>
      </c>
      <c r="D32" s="41">
        <v>-4.3035993740219047E-2</v>
      </c>
      <c r="E32" s="41">
        <v>-1.7983909133932774E-2</v>
      </c>
      <c r="F32" s="41" t="e">
        <f>NA()</f>
        <v>#N/A</v>
      </c>
      <c r="G32" s="41">
        <v>-1.0853478046373932E-2</v>
      </c>
      <c r="H32" s="41">
        <v>-5.8199958428600818E-3</v>
      </c>
      <c r="I32" s="41" t="e">
        <f>NA()</f>
        <v>#N/A</v>
      </c>
      <c r="S32" s="19"/>
      <c r="T32" s="19"/>
      <c r="U32" s="19"/>
      <c r="V32" s="19"/>
      <c r="W32" s="19"/>
      <c r="X32" s="19"/>
    </row>
    <row r="33" spans="2:24" x14ac:dyDescent="0.5">
      <c r="C33" s="41" t="e">
        <f>NA()</f>
        <v>#N/A</v>
      </c>
      <c r="D33" s="41">
        <v>-4.9059689288635244E-3</v>
      </c>
      <c r="E33" s="41">
        <v>4.8192771084338837E-3</v>
      </c>
      <c r="F33" s="41" t="e">
        <f>NA()</f>
        <v>#N/A</v>
      </c>
      <c r="G33" s="41">
        <v>1.1970074812967635E-2</v>
      </c>
      <c r="H33" s="41">
        <v>3.010662763955696E-2</v>
      </c>
      <c r="I33" s="41" t="e">
        <f>NA()</f>
        <v>#N/A</v>
      </c>
      <c r="S33" s="19"/>
      <c r="T33" s="19"/>
      <c r="U33" s="19"/>
      <c r="V33" s="19"/>
      <c r="W33" s="19"/>
      <c r="X33" s="19"/>
    </row>
    <row r="34" spans="2:24" x14ac:dyDescent="0.5">
      <c r="C34" s="41">
        <v>5.7518488085457342E-3</v>
      </c>
      <c r="D34" s="41">
        <v>5.7518488085457342E-3</v>
      </c>
      <c r="E34" s="41">
        <v>1.1270983213429231E-2</v>
      </c>
      <c r="F34" s="41">
        <v>4.1635124905374798E-3</v>
      </c>
      <c r="G34" s="41">
        <v>5.9142434696894952E-3</v>
      </c>
      <c r="H34" s="41">
        <v>-1.0148163182465142E-3</v>
      </c>
      <c r="I34" s="41">
        <v>1.7161716171617103E-2</v>
      </c>
      <c r="S34" s="19"/>
      <c r="T34" s="19"/>
      <c r="U34" s="19"/>
      <c r="V34" s="19"/>
      <c r="W34" s="19"/>
      <c r="X34" s="19"/>
    </row>
    <row r="35" spans="2:24" x14ac:dyDescent="0.5">
      <c r="C35" s="41">
        <v>-3.104575163398704E-2</v>
      </c>
      <c r="D35" s="41">
        <v>-3.104575163398704E-2</v>
      </c>
      <c r="E35" s="41">
        <v>-2.0393644771164343E-2</v>
      </c>
      <c r="F35" s="41">
        <v>-2.1108179419525142E-2</v>
      </c>
      <c r="G35" s="41">
        <v>4.6545810877021143E-3</v>
      </c>
      <c r="H35" s="41">
        <v>-4.3071921982933747E-2</v>
      </c>
      <c r="I35" s="41">
        <v>-1.8818948734588004E-2</v>
      </c>
      <c r="S35" s="19"/>
      <c r="T35" s="19"/>
      <c r="U35" s="19"/>
      <c r="V35" s="19"/>
      <c r="W35" s="19"/>
      <c r="X35" s="19"/>
    </row>
    <row r="36" spans="2:24" x14ac:dyDescent="0.5">
      <c r="C36" s="41" t="e">
        <f>NA()</f>
        <v>#N/A</v>
      </c>
      <c r="D36" s="43">
        <v>8.3981337480559803E-2</v>
      </c>
      <c r="E36" s="41">
        <v>1.113531832486081E-2</v>
      </c>
      <c r="F36" s="41">
        <v>6.777050442818644E-2</v>
      </c>
      <c r="G36" s="43">
        <v>-3.3162643257741986E-2</v>
      </c>
      <c r="H36" s="41">
        <v>5.987261146496814E-2</v>
      </c>
      <c r="I36" s="41">
        <v>3.5052910052910224E-2</v>
      </c>
      <c r="S36" s="19"/>
      <c r="T36" s="19"/>
      <c r="U36" s="19"/>
      <c r="V36" s="19"/>
      <c r="W36" s="19"/>
      <c r="X36" s="19"/>
    </row>
    <row r="37" spans="2:24" x14ac:dyDescent="0.5">
      <c r="C37" s="41">
        <v>8.3981337480559803E-2</v>
      </c>
      <c r="D37" s="43">
        <v>8.3981337480559803E-2</v>
      </c>
      <c r="E37" s="41">
        <v>-1.6758439071103748E-2</v>
      </c>
      <c r="F37" s="41">
        <v>6.8157230436350469E-2</v>
      </c>
      <c r="G37" s="43">
        <v>-3.3162643257741986E-2</v>
      </c>
      <c r="H37" s="41">
        <v>1.7628205128205066E-2</v>
      </c>
      <c r="I37" s="41">
        <v>3.1948881789136685E-3</v>
      </c>
      <c r="S37" s="19"/>
      <c r="T37" s="19"/>
      <c r="U37" s="19"/>
      <c r="V37" s="19"/>
      <c r="W37" s="19"/>
      <c r="X37" s="19"/>
    </row>
    <row r="39" spans="2:24" x14ac:dyDescent="0.5">
      <c r="C39" s="9" t="s">
        <v>76</v>
      </c>
      <c r="K39" s="9" t="s">
        <v>74</v>
      </c>
    </row>
    <row r="40" spans="2:24" x14ac:dyDescent="0.5">
      <c r="B40" s="37" t="s">
        <v>77</v>
      </c>
      <c r="C40" s="37" t="s">
        <v>13</v>
      </c>
      <c r="D40" s="37" t="s">
        <v>14</v>
      </c>
      <c r="E40" s="37" t="s">
        <v>15</v>
      </c>
      <c r="F40" s="37" t="s">
        <v>59</v>
      </c>
      <c r="G40" s="37" t="s">
        <v>60</v>
      </c>
      <c r="H40" s="37" t="s">
        <v>61</v>
      </c>
      <c r="I40" s="37" t="s">
        <v>62</v>
      </c>
      <c r="K40" s="37" t="s">
        <v>13</v>
      </c>
      <c r="L40" s="37" t="s">
        <v>14</v>
      </c>
      <c r="M40" s="37" t="s">
        <v>15</v>
      </c>
      <c r="N40" s="37" t="s">
        <v>59</v>
      </c>
      <c r="O40" s="37" t="s">
        <v>60</v>
      </c>
      <c r="P40" s="37" t="s">
        <v>61</v>
      </c>
      <c r="Q40" s="37" t="s">
        <v>62</v>
      </c>
    </row>
    <row r="41" spans="2:24" x14ac:dyDescent="0.5">
      <c r="B41" s="44" cm="1">
        <f t="array" aca="1" ref="B41:I43" ca="1">_xll.apaData.Repeats(C6:I37)</f>
        <v>2</v>
      </c>
      <c r="C41" s="39">
        <f ca="1"/>
        <v>0</v>
      </c>
      <c r="D41" s="39">
        <f ca="1"/>
        <v>1</v>
      </c>
      <c r="E41" s="39">
        <f ca="1"/>
        <v>1</v>
      </c>
      <c r="F41" s="39">
        <f ca="1"/>
        <v>0</v>
      </c>
      <c r="G41" s="39">
        <f ca="1"/>
        <v>1</v>
      </c>
      <c r="H41" s="39">
        <f ca="1"/>
        <v>0</v>
      </c>
      <c r="I41" s="39">
        <f ca="1"/>
        <v>0</v>
      </c>
      <c r="K41" s="5" cm="1">
        <f t="array" aca="1" ref="K41:Q72" ca="1">_xll.apaData.Repeats.Matrix(C6:I37)</f>
        <v>0</v>
      </c>
      <c r="L41" s="5">
        <f ca="1"/>
        <v>0</v>
      </c>
      <c r="M41" s="5">
        <f ca="1"/>
        <v>2</v>
      </c>
      <c r="N41" s="5">
        <f ca="1"/>
        <v>0</v>
      </c>
      <c r="O41" s="5">
        <f ca="1"/>
        <v>0</v>
      </c>
      <c r="P41" s="5">
        <f ca="1"/>
        <v>0</v>
      </c>
      <c r="Q41" s="5">
        <f ca="1"/>
        <v>3</v>
      </c>
    </row>
    <row r="42" spans="2:24" x14ac:dyDescent="0.5">
      <c r="B42" s="44">
        <f ca="1"/>
        <v>3</v>
      </c>
      <c r="C42" s="39">
        <f ca="1"/>
        <v>0</v>
      </c>
      <c r="D42" s="39">
        <f ca="1"/>
        <v>0</v>
      </c>
      <c r="E42" s="39">
        <f ca="1"/>
        <v>0</v>
      </c>
      <c r="F42" s="39">
        <f ca="1"/>
        <v>0</v>
      </c>
      <c r="G42" s="39">
        <f ca="1"/>
        <v>0</v>
      </c>
      <c r="H42" s="39">
        <f ca="1"/>
        <v>1</v>
      </c>
      <c r="I42" s="39">
        <f ca="1"/>
        <v>1</v>
      </c>
      <c r="K42" s="5">
        <f ca="1"/>
        <v>0</v>
      </c>
      <c r="L42" s="5">
        <f ca="1"/>
        <v>0</v>
      </c>
      <c r="M42" s="5">
        <f ca="1"/>
        <v>2</v>
      </c>
      <c r="N42" s="5">
        <f ca="1"/>
        <v>0</v>
      </c>
      <c r="O42" s="5">
        <f ca="1"/>
        <v>0</v>
      </c>
      <c r="P42" s="5">
        <f ca="1"/>
        <v>0</v>
      </c>
      <c r="Q42" s="5">
        <f ca="1"/>
        <v>3</v>
      </c>
    </row>
    <row r="43" spans="2:24" x14ac:dyDescent="0.5">
      <c r="B43" s="44">
        <f ca="1"/>
        <v>4</v>
      </c>
      <c r="C43" s="39">
        <f ca="1"/>
        <v>0</v>
      </c>
      <c r="D43" s="39">
        <f ca="1"/>
        <v>0</v>
      </c>
      <c r="E43" s="39">
        <f ca="1"/>
        <v>1</v>
      </c>
      <c r="F43" s="39">
        <f ca="1"/>
        <v>0</v>
      </c>
      <c r="G43" s="39">
        <f ca="1"/>
        <v>0</v>
      </c>
      <c r="H43" s="39">
        <f ca="1"/>
        <v>0</v>
      </c>
      <c r="I43" s="39">
        <f ca="1"/>
        <v>0</v>
      </c>
      <c r="K43" s="5">
        <f ca="1"/>
        <v>0</v>
      </c>
      <c r="L43" s="5">
        <f ca="1"/>
        <v>0</v>
      </c>
      <c r="M43" s="5">
        <f ca="1"/>
        <v>0</v>
      </c>
      <c r="N43" s="5">
        <f ca="1"/>
        <v>0</v>
      </c>
      <c r="O43" s="5">
        <f ca="1"/>
        <v>0</v>
      </c>
      <c r="P43" s="5">
        <f ca="1"/>
        <v>0</v>
      </c>
      <c r="Q43" s="5">
        <f ca="1"/>
        <v>3</v>
      </c>
    </row>
    <row r="44" spans="2:24" x14ac:dyDescent="0.5">
      <c r="B44" s="44"/>
      <c r="C44" s="39"/>
      <c r="D44" s="39"/>
      <c r="E44" s="39"/>
      <c r="F44" s="39"/>
      <c r="G44" s="39"/>
      <c r="H44" s="39"/>
      <c r="I44" s="39"/>
      <c r="K44" s="5">
        <f ca="1"/>
        <v>0</v>
      </c>
      <c r="L44" s="5">
        <f ca="1"/>
        <v>0</v>
      </c>
      <c r="M44" s="5">
        <f ca="1"/>
        <v>0</v>
      </c>
      <c r="N44" s="5">
        <f ca="1"/>
        <v>0</v>
      </c>
      <c r="O44" s="5">
        <f ca="1"/>
        <v>0</v>
      </c>
      <c r="P44" s="5">
        <f ca="1"/>
        <v>0</v>
      </c>
      <c r="Q44" s="5">
        <f ca="1"/>
        <v>0</v>
      </c>
    </row>
    <row r="45" spans="2:24" x14ac:dyDescent="0.5">
      <c r="B45" s="44"/>
      <c r="C45" s="39"/>
      <c r="D45" s="39"/>
      <c r="E45" s="39"/>
      <c r="F45" s="39"/>
      <c r="G45" s="39"/>
      <c r="H45" s="39"/>
      <c r="I45" s="39"/>
      <c r="K45" s="5">
        <f ca="1"/>
        <v>0</v>
      </c>
      <c r="L45" s="5">
        <f ca="1"/>
        <v>0</v>
      </c>
      <c r="M45" s="5">
        <f ca="1"/>
        <v>0</v>
      </c>
      <c r="N45" s="5">
        <f ca="1"/>
        <v>0</v>
      </c>
      <c r="O45" s="5">
        <f ca="1"/>
        <v>0</v>
      </c>
      <c r="P45" s="5">
        <f ca="1"/>
        <v>0</v>
      </c>
      <c r="Q45" s="5">
        <f ca="1"/>
        <v>0</v>
      </c>
    </row>
    <row r="46" spans="2:24" x14ac:dyDescent="0.5">
      <c r="B46" s="44"/>
      <c r="C46" s="39"/>
      <c r="D46" s="39"/>
      <c r="E46" s="39"/>
      <c r="F46" s="39"/>
      <c r="G46" s="39"/>
      <c r="H46" s="39"/>
      <c r="I46" s="39"/>
      <c r="K46" s="5">
        <f ca="1"/>
        <v>0</v>
      </c>
      <c r="L46" s="5">
        <f ca="1"/>
        <v>0</v>
      </c>
      <c r="M46" s="5">
        <f ca="1"/>
        <v>0</v>
      </c>
      <c r="N46" s="5">
        <f ca="1"/>
        <v>0</v>
      </c>
      <c r="O46" s="5">
        <f ca="1"/>
        <v>0</v>
      </c>
      <c r="P46" s="5">
        <f ca="1"/>
        <v>0</v>
      </c>
      <c r="Q46" s="5">
        <f ca="1"/>
        <v>0</v>
      </c>
    </row>
    <row r="47" spans="2:24" x14ac:dyDescent="0.5">
      <c r="B47" s="44"/>
      <c r="C47" s="39"/>
      <c r="D47" s="39"/>
      <c r="E47" s="39"/>
      <c r="F47" s="39"/>
      <c r="G47" s="39"/>
      <c r="H47" s="39"/>
      <c r="I47" s="39"/>
      <c r="K47" s="5">
        <f ca="1"/>
        <v>0</v>
      </c>
      <c r="L47" s="5">
        <f ca="1"/>
        <v>0</v>
      </c>
      <c r="M47" s="5">
        <f ca="1"/>
        <v>0</v>
      </c>
      <c r="N47" s="5">
        <f ca="1"/>
        <v>0</v>
      </c>
      <c r="O47" s="5">
        <f ca="1"/>
        <v>0</v>
      </c>
      <c r="P47" s="5">
        <f ca="1"/>
        <v>0</v>
      </c>
      <c r="Q47" s="5">
        <f ca="1"/>
        <v>0</v>
      </c>
    </row>
    <row r="48" spans="2:24" x14ac:dyDescent="0.5">
      <c r="B48" s="44"/>
      <c r="C48" s="39"/>
      <c r="D48" s="39"/>
      <c r="E48" s="39"/>
      <c r="F48" s="39"/>
      <c r="G48" s="39"/>
      <c r="H48" s="39"/>
      <c r="I48" s="39"/>
      <c r="K48" s="5">
        <f ca="1"/>
        <v>0</v>
      </c>
      <c r="L48" s="5">
        <f ca="1"/>
        <v>0</v>
      </c>
      <c r="M48" s="5">
        <f ca="1"/>
        <v>0</v>
      </c>
      <c r="N48" s="5">
        <f ca="1"/>
        <v>0</v>
      </c>
      <c r="O48" s="5">
        <f ca="1"/>
        <v>0</v>
      </c>
      <c r="P48" s="5">
        <f ca="1"/>
        <v>0</v>
      </c>
      <c r="Q48" s="5">
        <f ca="1"/>
        <v>0</v>
      </c>
    </row>
    <row r="49" spans="2:17" x14ac:dyDescent="0.5">
      <c r="B49" s="44"/>
      <c r="C49" s="39"/>
      <c r="D49" s="39"/>
      <c r="E49" s="39"/>
      <c r="F49" s="39"/>
      <c r="G49" s="39"/>
      <c r="H49" s="39"/>
      <c r="I49" s="39"/>
      <c r="K49" s="5">
        <f ca="1"/>
        <v>0</v>
      </c>
      <c r="L49" s="5">
        <f ca="1"/>
        <v>0</v>
      </c>
      <c r="M49" s="5">
        <f ca="1"/>
        <v>0</v>
      </c>
      <c r="N49" s="5">
        <f ca="1"/>
        <v>0</v>
      </c>
      <c r="O49" s="5">
        <f ca="1"/>
        <v>0</v>
      </c>
      <c r="P49" s="5">
        <f ca="1"/>
        <v>0</v>
      </c>
      <c r="Q49" s="5">
        <f ca="1"/>
        <v>0</v>
      </c>
    </row>
    <row r="50" spans="2:17" x14ac:dyDescent="0.5">
      <c r="B50" s="44"/>
      <c r="C50" s="39"/>
      <c r="D50" s="39"/>
      <c r="E50" s="39"/>
      <c r="F50" s="39"/>
      <c r="G50" s="39"/>
      <c r="H50" s="39"/>
      <c r="I50" s="39"/>
      <c r="K50" s="5">
        <f ca="1"/>
        <v>0</v>
      </c>
      <c r="L50" s="5">
        <f ca="1"/>
        <v>0</v>
      </c>
      <c r="M50" s="5">
        <f ca="1"/>
        <v>0</v>
      </c>
      <c r="N50" s="5">
        <f ca="1"/>
        <v>0</v>
      </c>
      <c r="O50" s="5">
        <f ca="1"/>
        <v>0</v>
      </c>
      <c r="P50" s="5">
        <f ca="1"/>
        <v>0</v>
      </c>
      <c r="Q50" s="5">
        <f ca="1"/>
        <v>0</v>
      </c>
    </row>
    <row r="51" spans="2:17" x14ac:dyDescent="0.5">
      <c r="B51" s="44"/>
      <c r="C51" s="39"/>
      <c r="D51" s="39"/>
      <c r="E51" s="39"/>
      <c r="F51" s="39"/>
      <c r="G51" s="39"/>
      <c r="H51" s="39"/>
      <c r="I51" s="39"/>
      <c r="K51" s="5">
        <f ca="1"/>
        <v>0</v>
      </c>
      <c r="L51" s="5">
        <f ca="1"/>
        <v>0</v>
      </c>
      <c r="M51" s="5">
        <f ca="1"/>
        <v>0</v>
      </c>
      <c r="N51" s="5">
        <f ca="1"/>
        <v>0</v>
      </c>
      <c r="O51" s="5">
        <f ca="1"/>
        <v>0</v>
      </c>
      <c r="P51" s="5">
        <f ca="1"/>
        <v>0</v>
      </c>
      <c r="Q51" s="5">
        <f ca="1"/>
        <v>0</v>
      </c>
    </row>
    <row r="52" spans="2:17" x14ac:dyDescent="0.5">
      <c r="B52" s="37"/>
      <c r="C52" s="39"/>
      <c r="D52" s="39"/>
      <c r="E52" s="39"/>
      <c r="F52" s="39"/>
      <c r="G52" s="39"/>
      <c r="H52" s="39"/>
      <c r="I52" s="39"/>
      <c r="K52" s="5">
        <f ca="1"/>
        <v>0</v>
      </c>
      <c r="L52" s="5">
        <f ca="1"/>
        <v>0</v>
      </c>
      <c r="M52" s="5">
        <f ca="1"/>
        <v>0</v>
      </c>
      <c r="N52" s="5">
        <f ca="1"/>
        <v>0</v>
      </c>
      <c r="O52" s="5">
        <f ca="1"/>
        <v>0</v>
      </c>
      <c r="P52" s="5">
        <f ca="1"/>
        <v>0</v>
      </c>
      <c r="Q52" s="5">
        <f ca="1"/>
        <v>0</v>
      </c>
    </row>
    <row r="53" spans="2:17" x14ac:dyDescent="0.5">
      <c r="B53" s="37"/>
      <c r="C53" s="39"/>
      <c r="D53" s="39"/>
      <c r="E53" s="39"/>
      <c r="F53" s="39"/>
      <c r="G53" s="39"/>
      <c r="H53" s="39"/>
      <c r="I53" s="39"/>
      <c r="K53" s="5">
        <f ca="1"/>
        <v>0</v>
      </c>
      <c r="L53" s="5">
        <f ca="1"/>
        <v>0</v>
      </c>
      <c r="M53" s="5">
        <f ca="1"/>
        <v>0</v>
      </c>
      <c r="N53" s="5">
        <f ca="1"/>
        <v>0</v>
      </c>
      <c r="O53" s="5">
        <f ca="1"/>
        <v>0</v>
      </c>
      <c r="P53" s="5">
        <f ca="1"/>
        <v>0</v>
      </c>
      <c r="Q53" s="5">
        <f ca="1"/>
        <v>0</v>
      </c>
    </row>
    <row r="54" spans="2:17" x14ac:dyDescent="0.5">
      <c r="B54" s="37"/>
      <c r="C54" s="39"/>
      <c r="D54" s="39"/>
      <c r="E54" s="39"/>
      <c r="F54" s="39"/>
      <c r="G54" s="39"/>
      <c r="H54" s="39"/>
      <c r="I54" s="39"/>
      <c r="K54" s="5">
        <f ca="1"/>
        <v>0</v>
      </c>
      <c r="L54" s="5">
        <f ca="1"/>
        <v>0</v>
      </c>
      <c r="M54" s="5">
        <f ca="1"/>
        <v>0</v>
      </c>
      <c r="N54" s="5">
        <f ca="1"/>
        <v>0</v>
      </c>
      <c r="O54" s="5">
        <f ca="1"/>
        <v>0</v>
      </c>
      <c r="P54" s="5">
        <f ca="1"/>
        <v>3</v>
      </c>
      <c r="Q54" s="5">
        <f ca="1"/>
        <v>0</v>
      </c>
    </row>
    <row r="55" spans="2:17" x14ac:dyDescent="0.5">
      <c r="B55" s="37"/>
      <c r="C55" s="39"/>
      <c r="D55" s="39"/>
      <c r="E55" s="39"/>
      <c r="F55" s="39"/>
      <c r="G55" s="39"/>
      <c r="H55" s="39"/>
      <c r="I55" s="39"/>
      <c r="K55" s="5">
        <f ca="1"/>
        <v>0</v>
      </c>
      <c r="L55" s="5">
        <f ca="1"/>
        <v>0</v>
      </c>
      <c r="M55" s="5">
        <f ca="1"/>
        <v>0</v>
      </c>
      <c r="N55" s="5">
        <f ca="1"/>
        <v>0</v>
      </c>
      <c r="O55" s="5">
        <f ca="1"/>
        <v>0</v>
      </c>
      <c r="P55" s="5">
        <f ca="1"/>
        <v>3</v>
      </c>
      <c r="Q55" s="5">
        <f ca="1"/>
        <v>0</v>
      </c>
    </row>
    <row r="56" spans="2:17" x14ac:dyDescent="0.5">
      <c r="B56" s="37"/>
      <c r="C56" s="39"/>
      <c r="D56" s="39"/>
      <c r="E56" s="39"/>
      <c r="F56" s="39"/>
      <c r="G56" s="39"/>
      <c r="H56" s="39"/>
      <c r="I56" s="39"/>
      <c r="K56" s="5">
        <f ca="1"/>
        <v>0</v>
      </c>
      <c r="L56" s="5">
        <f ca="1"/>
        <v>0</v>
      </c>
      <c r="M56" s="5">
        <f ca="1"/>
        <v>0</v>
      </c>
      <c r="N56" s="5">
        <f ca="1"/>
        <v>0</v>
      </c>
      <c r="O56" s="5">
        <f ca="1"/>
        <v>0</v>
      </c>
      <c r="P56" s="5">
        <f ca="1"/>
        <v>3</v>
      </c>
      <c r="Q56" s="5">
        <f ca="1"/>
        <v>0</v>
      </c>
    </row>
    <row r="57" spans="2:17" x14ac:dyDescent="0.5">
      <c r="B57" s="37"/>
      <c r="C57" s="39"/>
      <c r="D57" s="39"/>
      <c r="E57" s="39"/>
      <c r="F57" s="39"/>
      <c r="G57" s="39"/>
      <c r="H57" s="39"/>
      <c r="I57" s="39"/>
      <c r="K57" s="5">
        <f ca="1"/>
        <v>0</v>
      </c>
      <c r="L57" s="5">
        <f ca="1"/>
        <v>0</v>
      </c>
      <c r="M57" s="5">
        <f ca="1"/>
        <v>0</v>
      </c>
      <c r="N57" s="5">
        <f ca="1"/>
        <v>0</v>
      </c>
      <c r="O57" s="5">
        <f ca="1"/>
        <v>0</v>
      </c>
      <c r="P57" s="5">
        <f ca="1"/>
        <v>0</v>
      </c>
      <c r="Q57" s="5">
        <f ca="1"/>
        <v>0</v>
      </c>
    </row>
    <row r="58" spans="2:17" x14ac:dyDescent="0.5">
      <c r="B58" s="37"/>
      <c r="C58" s="39"/>
      <c r="D58" s="39"/>
      <c r="E58" s="39"/>
      <c r="F58" s="39"/>
      <c r="G58" s="39"/>
      <c r="H58" s="39"/>
      <c r="I58" s="39"/>
      <c r="K58" s="5">
        <f ca="1"/>
        <v>0</v>
      </c>
      <c r="L58" s="5">
        <f ca="1"/>
        <v>0</v>
      </c>
      <c r="M58" s="5">
        <f ca="1"/>
        <v>0</v>
      </c>
      <c r="N58" s="5">
        <f ca="1"/>
        <v>0</v>
      </c>
      <c r="O58" s="5">
        <f ca="1"/>
        <v>0</v>
      </c>
      <c r="P58" s="5">
        <f ca="1"/>
        <v>0</v>
      </c>
      <c r="Q58" s="5">
        <f ca="1"/>
        <v>0</v>
      </c>
    </row>
    <row r="59" spans="2:17" x14ac:dyDescent="0.5">
      <c r="B59" s="37"/>
      <c r="C59" s="39"/>
      <c r="D59" s="39"/>
      <c r="E59" s="39"/>
      <c r="F59" s="39"/>
      <c r="G59" s="39"/>
      <c r="H59" s="39"/>
      <c r="I59" s="39"/>
      <c r="K59" s="5">
        <f ca="1"/>
        <v>0</v>
      </c>
      <c r="L59" s="5">
        <f ca="1"/>
        <v>0</v>
      </c>
      <c r="M59" s="5">
        <f ca="1"/>
        <v>4</v>
      </c>
      <c r="N59" s="5">
        <f ca="1"/>
        <v>0</v>
      </c>
      <c r="O59" s="5">
        <f ca="1"/>
        <v>0</v>
      </c>
      <c r="P59" s="5">
        <f ca="1"/>
        <v>0</v>
      </c>
      <c r="Q59" s="5">
        <f ca="1"/>
        <v>0</v>
      </c>
    </row>
    <row r="60" spans="2:17" x14ac:dyDescent="0.5">
      <c r="B60" s="37"/>
      <c r="C60" s="39"/>
      <c r="D60" s="39"/>
      <c r="E60" s="39"/>
      <c r="F60" s="39"/>
      <c r="G60" s="39"/>
      <c r="H60" s="39"/>
      <c r="I60" s="39"/>
      <c r="K60" s="5">
        <f ca="1"/>
        <v>0</v>
      </c>
      <c r="L60" s="5">
        <f ca="1"/>
        <v>0</v>
      </c>
      <c r="M60" s="5">
        <f ca="1"/>
        <v>4</v>
      </c>
      <c r="N60" s="5">
        <f ca="1"/>
        <v>0</v>
      </c>
      <c r="O60" s="5">
        <f ca="1"/>
        <v>0</v>
      </c>
      <c r="P60" s="5">
        <f ca="1"/>
        <v>0</v>
      </c>
      <c r="Q60" s="5">
        <f ca="1"/>
        <v>0</v>
      </c>
    </row>
    <row r="61" spans="2:17" x14ac:dyDescent="0.5">
      <c r="B61" s="37"/>
      <c r="C61" s="39"/>
      <c r="D61" s="39"/>
      <c r="E61" s="39"/>
      <c r="F61" s="39"/>
      <c r="G61" s="39"/>
      <c r="H61" s="39"/>
      <c r="I61" s="39"/>
      <c r="K61" s="5">
        <f ca="1"/>
        <v>0</v>
      </c>
      <c r="L61" s="5">
        <f ca="1"/>
        <v>0</v>
      </c>
      <c r="M61" s="5">
        <f ca="1"/>
        <v>4</v>
      </c>
      <c r="N61" s="5">
        <f ca="1"/>
        <v>0</v>
      </c>
      <c r="O61" s="5">
        <f ca="1"/>
        <v>0</v>
      </c>
      <c r="P61" s="5">
        <f ca="1"/>
        <v>0</v>
      </c>
      <c r="Q61" s="5">
        <f ca="1"/>
        <v>0</v>
      </c>
    </row>
    <row r="62" spans="2:17" x14ac:dyDescent="0.5">
      <c r="B62" s="37"/>
      <c r="C62" s="39"/>
      <c r="D62" s="39"/>
      <c r="E62" s="39"/>
      <c r="F62" s="39"/>
      <c r="G62" s="39"/>
      <c r="H62" s="39"/>
      <c r="I62" s="39"/>
      <c r="K62" s="5">
        <f ca="1"/>
        <v>0</v>
      </c>
      <c r="L62" s="5">
        <f ca="1"/>
        <v>0</v>
      </c>
      <c r="M62" s="5">
        <f ca="1"/>
        <v>4</v>
      </c>
      <c r="N62" s="5">
        <f ca="1"/>
        <v>0</v>
      </c>
      <c r="O62" s="5">
        <f ca="1"/>
        <v>0</v>
      </c>
      <c r="P62" s="5">
        <f ca="1"/>
        <v>0</v>
      </c>
      <c r="Q62" s="5">
        <f ca="1"/>
        <v>0</v>
      </c>
    </row>
    <row r="63" spans="2:17" x14ac:dyDescent="0.5">
      <c r="B63" s="37"/>
      <c r="C63" s="39"/>
      <c r="D63" s="39"/>
      <c r="E63" s="39"/>
      <c r="F63" s="39"/>
      <c r="G63" s="39"/>
      <c r="H63" s="39"/>
      <c r="I63" s="39"/>
      <c r="K63" s="5">
        <f ca="1"/>
        <v>0</v>
      </c>
      <c r="L63" s="5">
        <f ca="1"/>
        <v>0</v>
      </c>
      <c r="M63" s="5">
        <f ca="1"/>
        <v>0</v>
      </c>
      <c r="N63" s="5">
        <f ca="1"/>
        <v>0</v>
      </c>
      <c r="O63" s="5">
        <f ca="1"/>
        <v>0</v>
      </c>
      <c r="P63" s="5">
        <f ca="1"/>
        <v>0</v>
      </c>
      <c r="Q63" s="5">
        <f ca="1"/>
        <v>0</v>
      </c>
    </row>
    <row r="64" spans="2:17" x14ac:dyDescent="0.5">
      <c r="B64" s="37"/>
      <c r="C64" s="39"/>
      <c r="D64" s="39"/>
      <c r="E64" s="39"/>
      <c r="F64" s="39"/>
      <c r="G64" s="39"/>
      <c r="H64" s="39"/>
      <c r="I64" s="39"/>
      <c r="K64" s="5">
        <f ca="1"/>
        <v>0</v>
      </c>
      <c r="L64" s="5">
        <f ca="1"/>
        <v>0</v>
      </c>
      <c r="M64" s="5">
        <f ca="1"/>
        <v>0</v>
      </c>
      <c r="N64" s="5">
        <f ca="1"/>
        <v>0</v>
      </c>
      <c r="O64" s="5">
        <f ca="1"/>
        <v>0</v>
      </c>
      <c r="P64" s="5">
        <f ca="1"/>
        <v>0</v>
      </c>
      <c r="Q64" s="5">
        <f ca="1"/>
        <v>0</v>
      </c>
    </row>
    <row r="65" spans="2:17" x14ac:dyDescent="0.5">
      <c r="B65" s="37"/>
      <c r="C65" s="39"/>
      <c r="D65" s="39"/>
      <c r="E65" s="39"/>
      <c r="F65" s="39"/>
      <c r="G65" s="39"/>
      <c r="H65" s="39"/>
      <c r="I65" s="39"/>
      <c r="K65" s="5">
        <f ca="1"/>
        <v>0</v>
      </c>
      <c r="L65" s="5">
        <f ca="1"/>
        <v>0</v>
      </c>
      <c r="M65" s="5">
        <f ca="1"/>
        <v>0</v>
      </c>
      <c r="N65" s="5">
        <f ca="1"/>
        <v>0</v>
      </c>
      <c r="O65" s="5">
        <f ca="1"/>
        <v>0</v>
      </c>
      <c r="P65" s="5">
        <f ca="1"/>
        <v>0</v>
      </c>
      <c r="Q65" s="5">
        <f ca="1"/>
        <v>0</v>
      </c>
    </row>
    <row r="66" spans="2:17" x14ac:dyDescent="0.5">
      <c r="B66" s="37"/>
      <c r="C66" s="39"/>
      <c r="D66" s="39"/>
      <c r="E66" s="39"/>
      <c r="F66" s="39"/>
      <c r="G66" s="39"/>
      <c r="H66" s="39"/>
      <c r="I66" s="39"/>
      <c r="K66" s="5">
        <f ca="1"/>
        <v>0</v>
      </c>
      <c r="L66" s="5">
        <f ca="1"/>
        <v>0</v>
      </c>
      <c r="M66" s="5">
        <f ca="1"/>
        <v>0</v>
      </c>
      <c r="N66" s="5">
        <f ca="1"/>
        <v>0</v>
      </c>
      <c r="O66" s="5">
        <f ca="1"/>
        <v>0</v>
      </c>
      <c r="P66" s="5">
        <f ca="1"/>
        <v>0</v>
      </c>
      <c r="Q66" s="5">
        <f ca="1"/>
        <v>0</v>
      </c>
    </row>
    <row r="67" spans="2:17" x14ac:dyDescent="0.5">
      <c r="B67" s="37"/>
      <c r="C67" s="39"/>
      <c r="D67" s="39"/>
      <c r="E67" s="39"/>
      <c r="F67" s="39"/>
      <c r="G67" s="39"/>
      <c r="H67" s="39"/>
      <c r="I67" s="39"/>
      <c r="K67" s="5">
        <f ca="1"/>
        <v>0</v>
      </c>
      <c r="L67" s="5">
        <f ca="1"/>
        <v>0</v>
      </c>
      <c r="M67" s="5">
        <f ca="1"/>
        <v>0</v>
      </c>
      <c r="N67" s="5">
        <f ca="1"/>
        <v>0</v>
      </c>
      <c r="O67" s="5">
        <f ca="1"/>
        <v>0</v>
      </c>
      <c r="P67" s="5">
        <f ca="1"/>
        <v>0</v>
      </c>
      <c r="Q67" s="5">
        <f ca="1"/>
        <v>0</v>
      </c>
    </row>
    <row r="68" spans="2:17" x14ac:dyDescent="0.5">
      <c r="K68" s="5">
        <f ca="1"/>
        <v>0</v>
      </c>
      <c r="L68" s="5">
        <f ca="1"/>
        <v>0</v>
      </c>
      <c r="M68" s="5">
        <f ca="1"/>
        <v>0</v>
      </c>
      <c r="N68" s="5">
        <f ca="1"/>
        <v>0</v>
      </c>
      <c r="O68" s="5">
        <f ca="1"/>
        <v>0</v>
      </c>
      <c r="P68" s="5">
        <f ca="1"/>
        <v>0</v>
      </c>
      <c r="Q68" s="5">
        <f ca="1"/>
        <v>0</v>
      </c>
    </row>
    <row r="69" spans="2:17" x14ac:dyDescent="0.5">
      <c r="K69" s="5">
        <f ca="1"/>
        <v>0</v>
      </c>
      <c r="L69" s="5">
        <f ca="1"/>
        <v>0</v>
      </c>
      <c r="M69" s="5">
        <f ca="1"/>
        <v>0</v>
      </c>
      <c r="N69" s="5">
        <f ca="1"/>
        <v>0</v>
      </c>
      <c r="O69" s="5">
        <f ca="1"/>
        <v>0</v>
      </c>
      <c r="P69" s="5">
        <f ca="1"/>
        <v>0</v>
      </c>
      <c r="Q69" s="5">
        <f ca="1"/>
        <v>0</v>
      </c>
    </row>
    <row r="70" spans="2:17" x14ac:dyDescent="0.5">
      <c r="K70" s="5">
        <f ca="1"/>
        <v>0</v>
      </c>
      <c r="L70" s="5">
        <f ca="1"/>
        <v>0</v>
      </c>
      <c r="M70" s="5">
        <f ca="1"/>
        <v>0</v>
      </c>
      <c r="N70" s="5">
        <f ca="1"/>
        <v>0</v>
      </c>
      <c r="O70" s="5">
        <f ca="1"/>
        <v>0</v>
      </c>
      <c r="P70" s="5">
        <f ca="1"/>
        <v>0</v>
      </c>
      <c r="Q70" s="5">
        <f ca="1"/>
        <v>0</v>
      </c>
    </row>
    <row r="71" spans="2:17" x14ac:dyDescent="0.5">
      <c r="K71" s="5">
        <f ca="1"/>
        <v>0</v>
      </c>
      <c r="L71" s="5">
        <f ca="1"/>
        <v>2</v>
      </c>
      <c r="M71" s="5">
        <f ca="1"/>
        <v>0</v>
      </c>
      <c r="N71" s="5">
        <f ca="1"/>
        <v>0</v>
      </c>
      <c r="O71" s="5">
        <f ca="1"/>
        <v>2</v>
      </c>
      <c r="P71" s="5">
        <f ca="1"/>
        <v>0</v>
      </c>
      <c r="Q71" s="5">
        <f ca="1"/>
        <v>0</v>
      </c>
    </row>
    <row r="72" spans="2:17" x14ac:dyDescent="0.5">
      <c r="K72" s="5">
        <f ca="1"/>
        <v>0</v>
      </c>
      <c r="L72" s="5">
        <f ca="1"/>
        <v>2</v>
      </c>
      <c r="M72" s="5">
        <f ca="1"/>
        <v>0</v>
      </c>
      <c r="N72" s="5">
        <f ca="1"/>
        <v>0</v>
      </c>
      <c r="O72" s="5">
        <f ca="1"/>
        <v>2</v>
      </c>
      <c r="P72" s="5">
        <f ca="1"/>
        <v>0</v>
      </c>
      <c r="Q72" s="5">
        <f ca="1"/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89435-0395-40BB-9243-A92092B09071}">
  <sheetPr codeName="Sheet5"/>
  <dimension ref="B2:AB113"/>
  <sheetViews>
    <sheetView workbookViewId="0">
      <selection activeCell="N18" sqref="N18"/>
    </sheetView>
  </sheetViews>
  <sheetFormatPr defaultRowHeight="14.35" x14ac:dyDescent="0.5"/>
  <cols>
    <col min="2" max="12" width="8" style="19" customWidth="1"/>
    <col min="13" max="13" width="4" customWidth="1"/>
    <col min="14" max="16" width="10.87890625" style="11" customWidth="1"/>
    <col min="17" max="17" width="3.41015625" customWidth="1"/>
    <col min="18" max="28" width="7.703125" style="20" customWidth="1"/>
  </cols>
  <sheetData>
    <row r="2" spans="2:28" x14ac:dyDescent="0.5">
      <c r="B2" s="33" t="s">
        <v>52</v>
      </c>
    </row>
    <row r="4" spans="2:28" x14ac:dyDescent="0.5">
      <c r="B4" s="26" t="s">
        <v>39</v>
      </c>
      <c r="E4" s="34" t="s">
        <v>79</v>
      </c>
      <c r="H4" s="33" t="s">
        <v>80</v>
      </c>
      <c r="J4" s="33" t="s">
        <v>67</v>
      </c>
    </row>
    <row r="5" spans="2:28" x14ac:dyDescent="0.5">
      <c r="B5" s="19" t="b">
        <v>1</v>
      </c>
      <c r="E5" s="19" t="b">
        <v>0</v>
      </c>
      <c r="H5" s="45">
        <v>0</v>
      </c>
      <c r="J5" s="45">
        <v>1000</v>
      </c>
      <c r="M5" s="19"/>
    </row>
    <row r="7" spans="2:28" x14ac:dyDescent="0.5">
      <c r="B7" s="26" t="s">
        <v>38</v>
      </c>
    </row>
    <row r="8" spans="2:28" x14ac:dyDescent="0.5">
      <c r="B8" s="21">
        <v>0</v>
      </c>
      <c r="C8" s="21">
        <v>1</v>
      </c>
      <c r="D8" s="21">
        <v>0</v>
      </c>
      <c r="E8" s="21">
        <v>0</v>
      </c>
      <c r="F8" s="21">
        <v>0</v>
      </c>
      <c r="G8" s="21">
        <v>1</v>
      </c>
      <c r="H8" s="21">
        <v>0</v>
      </c>
      <c r="I8" s="21">
        <v>0</v>
      </c>
      <c r="J8" s="21">
        <v>0</v>
      </c>
      <c r="K8" s="21">
        <v>1</v>
      </c>
      <c r="L8" s="21">
        <v>0</v>
      </c>
    </row>
    <row r="9" spans="2:28" x14ac:dyDescent="0.5"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</row>
    <row r="10" spans="2:28" x14ac:dyDescent="0.5">
      <c r="B10" s="26" t="s">
        <v>37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</row>
    <row r="11" spans="2:28" x14ac:dyDescent="0.5">
      <c r="B11" s="23" t="s">
        <v>34</v>
      </c>
      <c r="C11" s="24" t="s">
        <v>35</v>
      </c>
      <c r="D11" s="24" t="s">
        <v>35</v>
      </c>
      <c r="E11" s="24" t="s">
        <v>35</v>
      </c>
      <c r="F11" s="23" t="s">
        <v>34</v>
      </c>
      <c r="G11" s="23" t="s">
        <v>34</v>
      </c>
      <c r="H11" s="22" t="s">
        <v>36</v>
      </c>
      <c r="I11" s="24" t="s">
        <v>35</v>
      </c>
      <c r="J11" s="22" t="s">
        <v>36</v>
      </c>
      <c r="K11" s="22" t="s">
        <v>36</v>
      </c>
      <c r="L11" s="24" t="s">
        <v>35</v>
      </c>
    </row>
    <row r="12" spans="2:28" x14ac:dyDescent="0.5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2:28" x14ac:dyDescent="0.5">
      <c r="B13" s="34" t="s">
        <v>54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N13" s="27" t="s">
        <v>53</v>
      </c>
      <c r="O13" s="27"/>
      <c r="P13" s="27"/>
      <c r="Q13" s="9"/>
      <c r="R13" s="32" t="s">
        <v>51</v>
      </c>
      <c r="S13" s="30"/>
      <c r="T13" s="30"/>
      <c r="U13" s="30"/>
      <c r="V13" s="30"/>
      <c r="W13" s="30"/>
      <c r="X13" s="30"/>
      <c r="Y13" s="30"/>
      <c r="Z13" s="30"/>
      <c r="AA13" s="30"/>
      <c r="AB13" s="46" t="s">
        <v>81</v>
      </c>
    </row>
    <row r="14" spans="2:28" x14ac:dyDescent="0.5">
      <c r="B14" s="25" t="s">
        <v>40</v>
      </c>
      <c r="C14" s="25" t="s">
        <v>41</v>
      </c>
      <c r="D14" s="25" t="s">
        <v>42</v>
      </c>
      <c r="E14" s="25" t="s">
        <v>43</v>
      </c>
      <c r="F14" s="25" t="s">
        <v>44</v>
      </c>
      <c r="G14" s="25" t="s">
        <v>45</v>
      </c>
      <c r="H14" s="25" t="s">
        <v>46</v>
      </c>
      <c r="I14" s="25" t="s">
        <v>47</v>
      </c>
      <c r="J14" s="25" t="s">
        <v>48</v>
      </c>
      <c r="K14" s="25" t="s">
        <v>49</v>
      </c>
      <c r="L14" s="25" t="s">
        <v>50</v>
      </c>
      <c r="N14" s="28" t="s">
        <v>34</v>
      </c>
      <c r="O14" s="28" t="s">
        <v>35</v>
      </c>
      <c r="P14" s="28" t="s">
        <v>36</v>
      </c>
      <c r="R14" s="31" t="s">
        <v>40</v>
      </c>
      <c r="S14" s="31" t="s">
        <v>41</v>
      </c>
      <c r="T14" s="31" t="s">
        <v>42</v>
      </c>
      <c r="U14" s="31" t="s">
        <v>43</v>
      </c>
      <c r="V14" s="31" t="s">
        <v>44</v>
      </c>
      <c r="W14" s="31" t="s">
        <v>45</v>
      </c>
      <c r="X14" s="31" t="s">
        <v>46</v>
      </c>
      <c r="Y14" s="31" t="s">
        <v>47</v>
      </c>
      <c r="Z14" s="31" t="s">
        <v>48</v>
      </c>
      <c r="AA14" s="31" t="s">
        <v>49</v>
      </c>
      <c r="AB14" s="31" t="s">
        <v>50</v>
      </c>
    </row>
    <row r="15" spans="2:28" x14ac:dyDescent="0.5">
      <c r="B15" s="23">
        <v>0.03</v>
      </c>
      <c r="C15" s="24">
        <v>2.4758445690491904E-2</v>
      </c>
      <c r="D15" s="24">
        <v>0.01</v>
      </c>
      <c r="E15" s="24">
        <v>1.2658316986067231E-2</v>
      </c>
      <c r="F15" s="23">
        <v>1.8190108190252463E-2</v>
      </c>
      <c r="G15" s="23" t="e">
        <v>#N/A</v>
      </c>
      <c r="H15" s="22">
        <v>0.02</v>
      </c>
      <c r="I15" s="24">
        <v>9.2510243331478392E-4</v>
      </c>
      <c r="J15" s="22">
        <v>5.6338365659724943E-3</v>
      </c>
      <c r="K15" s="22" t="e">
        <v>#N/A</v>
      </c>
      <c r="L15" s="23">
        <v>4.4926164141132485E-3</v>
      </c>
      <c r="N15" s="29" cm="1">
        <f t="array" aca="1" ref="N15:P113" ca="1">_xll.apaMatrix.Averages.Categories(B15:L113,B11:L11)</f>
        <v>2.4095054095126231E-2</v>
      </c>
      <c r="O15" s="29">
        <f ca="1"/>
        <v>1.0566896304797433E-2</v>
      </c>
      <c r="P15" s="29">
        <f ca="1"/>
        <v>1.2816918282986247E-2</v>
      </c>
      <c r="Q15" s="21"/>
      <c r="R15" s="30" cm="1">
        <f t="array" aca="1" ref="R15:AB113" ca="1">_xll.apaData.Proxy.CategoryAverage(B15:L113,B11:L11,B8:L8,B5,E5,H5,J5)</f>
        <v>0.03</v>
      </c>
      <c r="S15" s="30">
        <f ca="1"/>
        <v>2.4758445690491904E-2</v>
      </c>
      <c r="T15" s="30">
        <f ca="1"/>
        <v>0.01</v>
      </c>
      <c r="U15" s="30">
        <f ca="1"/>
        <v>1.2658316986067231E-2</v>
      </c>
      <c r="V15" s="30">
        <f ca="1"/>
        <v>1.8190108190252463E-2</v>
      </c>
      <c r="W15" s="30">
        <f ca="1"/>
        <v>2.4095054095126231E-2</v>
      </c>
      <c r="X15" s="30">
        <f ca="1"/>
        <v>0.02</v>
      </c>
      <c r="Y15" s="30">
        <f ca="1"/>
        <v>9.2510243331478392E-4</v>
      </c>
      <c r="Z15" s="30">
        <f ca="1"/>
        <v>5.6338365659724943E-3</v>
      </c>
      <c r="AA15" s="30">
        <f ca="1"/>
        <v>1.2816918282986247E-2</v>
      </c>
      <c r="AB15" s="30">
        <f ca="1"/>
        <v>4.4926164141132485E-3</v>
      </c>
    </row>
    <row r="16" spans="2:28" x14ac:dyDescent="0.5">
      <c r="B16" s="23">
        <v>-8.2909659757528398E-2</v>
      </c>
      <c r="C16" s="24">
        <v>3.6535112806132863E-2</v>
      </c>
      <c r="D16" s="24">
        <v>-3.2842514184945326E-2</v>
      </c>
      <c r="E16" s="24">
        <v>-1.250008692343707E-2</v>
      </c>
      <c r="F16" s="23">
        <v>1.3780444119942281E-2</v>
      </c>
      <c r="G16" s="23" t="e">
        <v>#N/A</v>
      </c>
      <c r="H16" s="22">
        <v>-2.3351833490775631E-3</v>
      </c>
      <c r="I16" s="24">
        <v>0.12754173287307502</v>
      </c>
      <c r="J16" s="22">
        <v>-4.5751589668454162E-2</v>
      </c>
      <c r="K16" s="22" t="e">
        <v>#N/A</v>
      </c>
      <c r="L16" s="23">
        <v>2.3605264560132122E-2</v>
      </c>
      <c r="N16" s="29">
        <f ca="1"/>
        <v>-3.4564607818793058E-2</v>
      </c>
      <c r="O16" s="29">
        <f ca="1"/>
        <v>2.8467901826191522E-2</v>
      </c>
      <c r="P16" s="29">
        <f ca="1"/>
        <v>-2.4043386508765863E-2</v>
      </c>
      <c r="Q16" s="21"/>
      <c r="R16" s="30">
        <f ca="1"/>
        <v>-8.2909659757528398E-2</v>
      </c>
      <c r="S16" s="30">
        <f ca="1"/>
        <v>3.6535112806132863E-2</v>
      </c>
      <c r="T16" s="30">
        <f ca="1"/>
        <v>-3.2842514184945326E-2</v>
      </c>
      <c r="U16" s="30">
        <f ca="1"/>
        <v>-1.250008692343707E-2</v>
      </c>
      <c r="V16" s="30">
        <f ca="1"/>
        <v>1.3780444119942281E-2</v>
      </c>
      <c r="W16" s="30">
        <f ca="1"/>
        <v>-3.4564607818793058E-2</v>
      </c>
      <c r="X16" s="30">
        <f ca="1"/>
        <v>-2.3351833490775631E-3</v>
      </c>
      <c r="Y16" s="30">
        <f ca="1"/>
        <v>0.12754173287307502</v>
      </c>
      <c r="Z16" s="30">
        <f ca="1"/>
        <v>-4.5751589668454162E-2</v>
      </c>
      <c r="AA16" s="30">
        <f ca="1"/>
        <v>-2.4043386508765863E-2</v>
      </c>
      <c r="AB16" s="30">
        <f ca="1"/>
        <v>2.3605264560132122E-2</v>
      </c>
    </row>
    <row r="17" spans="2:28" x14ac:dyDescent="0.5">
      <c r="B17" s="23">
        <v>1.5351812366737771E-2</v>
      </c>
      <c r="C17" s="24" t="e">
        <v>#N/A</v>
      </c>
      <c r="D17" s="24">
        <v>2.224814495193228E-2</v>
      </c>
      <c r="E17" s="24">
        <v>8.438911523564796E-3</v>
      </c>
      <c r="F17" s="23">
        <v>1.6426793689691799E-2</v>
      </c>
      <c r="G17" s="23">
        <v>-3.2967090234047758E-2</v>
      </c>
      <c r="H17" s="22">
        <v>8.77715239945287E-3</v>
      </c>
      <c r="I17" s="24">
        <v>-3.4426336668070268E-2</v>
      </c>
      <c r="J17" s="22">
        <v>4.1095867667937824E-2</v>
      </c>
      <c r="K17" s="22" t="e">
        <v>#N/A</v>
      </c>
      <c r="L17" s="23">
        <v>3.3135281679435025E-2</v>
      </c>
      <c r="N17" s="29">
        <f ca="1"/>
        <v>-3.9616139253939586E-4</v>
      </c>
      <c r="O17" s="29">
        <f ca="1"/>
        <v>7.3490003717154584E-3</v>
      </c>
      <c r="P17" s="29">
        <f ca="1"/>
        <v>2.4936510033695347E-2</v>
      </c>
      <c r="Q17" s="21"/>
      <c r="R17" s="30">
        <f ca="1"/>
        <v>1.5351812366737771E-2</v>
      </c>
      <c r="S17" s="30">
        <f ca="1"/>
        <v>7.3490003717154584E-3</v>
      </c>
      <c r="T17" s="30">
        <f ca="1"/>
        <v>2.224814495193228E-2</v>
      </c>
      <c r="U17" s="30">
        <f ca="1"/>
        <v>8.438911523564796E-3</v>
      </c>
      <c r="V17" s="30">
        <f ca="1"/>
        <v>1.6426793689691799E-2</v>
      </c>
      <c r="W17" s="30">
        <f ca="1"/>
        <v>-3.2967090234047758E-2</v>
      </c>
      <c r="X17" s="30">
        <f ca="1"/>
        <v>8.77715239945287E-3</v>
      </c>
      <c r="Y17" s="30">
        <f ca="1"/>
        <v>-3.4426336668070268E-2</v>
      </c>
      <c r="Z17" s="30">
        <f ca="1"/>
        <v>4.1095867667937824E-2</v>
      </c>
      <c r="AA17" s="30">
        <f ca="1"/>
        <v>2.4936510033695347E-2</v>
      </c>
      <c r="AB17" s="30">
        <f ca="1"/>
        <v>3.3135281679435025E-2</v>
      </c>
    </row>
    <row r="18" spans="2:28" x14ac:dyDescent="0.5">
      <c r="B18" s="23">
        <v>-2.3099538009239806E-2</v>
      </c>
      <c r="C18" s="24">
        <v>-1.0233104241860858E-2</v>
      </c>
      <c r="D18" s="24">
        <v>0.12829324932388997</v>
      </c>
      <c r="E18" s="24">
        <v>-1.2552388490188249E-2</v>
      </c>
      <c r="F18" s="23">
        <v>-1.3155620772691945E-2</v>
      </c>
      <c r="G18" s="23" t="e">
        <v>#N/A</v>
      </c>
      <c r="H18" s="22">
        <v>-2.9000377306152014E-3</v>
      </c>
      <c r="I18" s="24">
        <v>2.0373469897094987E-2</v>
      </c>
      <c r="J18" s="22">
        <v>-1.5977474603848241E-2</v>
      </c>
      <c r="K18" s="22" t="e">
        <v>#N/A</v>
      </c>
      <c r="L18" s="23">
        <v>3.5242782809816742E-3</v>
      </c>
      <c r="N18" s="29">
        <f ca="1"/>
        <v>-1.8127579390965876E-2</v>
      </c>
      <c r="O18" s="29">
        <f ca="1"/>
        <v>2.5881100953983504E-2</v>
      </c>
      <c r="P18" s="29">
        <f ca="1"/>
        <v>-9.4387561672317211E-3</v>
      </c>
      <c r="R18" s="30">
        <f ca="1"/>
        <v>-2.3099538009239806E-2</v>
      </c>
      <c r="S18" s="30">
        <f ca="1"/>
        <v>-1.0233104241860858E-2</v>
      </c>
      <c r="T18" s="30">
        <f ca="1"/>
        <v>0.12829324932388997</v>
      </c>
      <c r="U18" s="30">
        <f ca="1"/>
        <v>-1.2552388490188249E-2</v>
      </c>
      <c r="V18" s="30">
        <f ca="1"/>
        <v>-1.3155620772691945E-2</v>
      </c>
      <c r="W18" s="30">
        <f ca="1"/>
        <v>-1.8127579390965876E-2</v>
      </c>
      <c r="X18" s="30">
        <f ca="1"/>
        <v>-2.9000377306152014E-3</v>
      </c>
      <c r="Y18" s="30">
        <f ca="1"/>
        <v>2.0373469897094987E-2</v>
      </c>
      <c r="Z18" s="30">
        <f ca="1"/>
        <v>-1.5977474603848241E-2</v>
      </c>
      <c r="AA18" s="30">
        <f ca="1"/>
        <v>-9.4387561672317211E-3</v>
      </c>
      <c r="AB18" s="30">
        <f ca="1"/>
        <v>3.5242782809816742E-3</v>
      </c>
    </row>
    <row r="19" spans="2:28" x14ac:dyDescent="0.5">
      <c r="B19" s="23">
        <v>-4.6861564918314724E-2</v>
      </c>
      <c r="C19" s="24">
        <v>-3.3888578848872863E-2</v>
      </c>
      <c r="D19" s="24">
        <v>-4.4670025619435783E-2</v>
      </c>
      <c r="E19" s="24">
        <v>0.11016949238156593</v>
      </c>
      <c r="F19" s="23">
        <v>-3.1296885971632826E-2</v>
      </c>
      <c r="G19" s="23">
        <v>-1.1363584923596459E-2</v>
      </c>
      <c r="H19" s="22">
        <v>1.1052673772476984E-2</v>
      </c>
      <c r="I19" s="24">
        <v>-1.6638584428364522E-3</v>
      </c>
      <c r="J19" s="22" t="e">
        <v>#N/A</v>
      </c>
      <c r="K19" s="22" t="e">
        <v>#N/A</v>
      </c>
      <c r="L19" s="23">
        <v>-3.2779597447125663E-3</v>
      </c>
      <c r="N19" s="29">
        <f ca="1"/>
        <v>-2.984067860451467E-2</v>
      </c>
      <c r="O19" s="29">
        <f ca="1"/>
        <v>5.3338139451416522E-3</v>
      </c>
      <c r="P19" s="29">
        <f ca="1"/>
        <v>1.1052673772476984E-2</v>
      </c>
      <c r="R19" s="30">
        <f ca="1"/>
        <v>-4.6861564918314724E-2</v>
      </c>
      <c r="S19" s="30">
        <f ca="1"/>
        <v>-3.3888578848872863E-2</v>
      </c>
      <c r="T19" s="30">
        <f ca="1"/>
        <v>-4.4670025619435783E-2</v>
      </c>
      <c r="U19" s="30">
        <f ca="1"/>
        <v>0.11016949238156593</v>
      </c>
      <c r="V19" s="30">
        <f ca="1"/>
        <v>-3.1296885971632826E-2</v>
      </c>
      <c r="W19" s="30">
        <f ca="1"/>
        <v>-1.1363584923596459E-2</v>
      </c>
      <c r="X19" s="30">
        <f ca="1"/>
        <v>1.1052673772476984E-2</v>
      </c>
      <c r="Y19" s="30">
        <f ca="1"/>
        <v>-1.6638584428364522E-3</v>
      </c>
      <c r="Z19" s="30" t="e">
        <f ca="1"/>
        <v>#N/A</v>
      </c>
      <c r="AA19" s="30">
        <f ca="1"/>
        <v>1.1052673772476984E-2</v>
      </c>
      <c r="AB19" s="30">
        <f ca="1"/>
        <v>-3.2779597447125663E-3</v>
      </c>
    </row>
    <row r="20" spans="2:28" x14ac:dyDescent="0.5">
      <c r="B20" s="23">
        <v>8.750563824988733E-2</v>
      </c>
      <c r="C20" s="24">
        <v>-3.6860817070974883E-2</v>
      </c>
      <c r="D20" s="24">
        <v>-2.2316701756506685E-2</v>
      </c>
      <c r="E20" s="24">
        <v>-1.908395209933933E-2</v>
      </c>
      <c r="F20" s="23">
        <v>-6.5618704098040492E-3</v>
      </c>
      <c r="G20" s="23" t="e">
        <v>#N/A</v>
      </c>
      <c r="H20" s="22">
        <v>-2.5891724145480799E-2</v>
      </c>
      <c r="I20" s="24">
        <v>1.1666704376116943E-2</v>
      </c>
      <c r="J20" s="22">
        <v>2.9608451897350507E-2</v>
      </c>
      <c r="K20" s="22" t="e">
        <v>#N/A</v>
      </c>
      <c r="L20" s="23">
        <v>5.1680997671055273E-3</v>
      </c>
      <c r="N20" s="29">
        <f ca="1"/>
        <v>4.047188392004164E-2</v>
      </c>
      <c r="O20" s="29">
        <f ca="1"/>
        <v>-1.2285333356719686E-2</v>
      </c>
      <c r="P20" s="29">
        <f ca="1"/>
        <v>1.8583638759348542E-3</v>
      </c>
      <c r="R20" s="30">
        <f ca="1"/>
        <v>8.750563824988733E-2</v>
      </c>
      <c r="S20" s="30">
        <f ca="1"/>
        <v>-3.6860817070974883E-2</v>
      </c>
      <c r="T20" s="30">
        <f ca="1"/>
        <v>-2.2316701756506685E-2</v>
      </c>
      <c r="U20" s="30">
        <f ca="1"/>
        <v>-1.908395209933933E-2</v>
      </c>
      <c r="V20" s="30">
        <f ca="1"/>
        <v>-6.5618704098040492E-3</v>
      </c>
      <c r="W20" s="30">
        <f ca="1"/>
        <v>4.047188392004164E-2</v>
      </c>
      <c r="X20" s="30">
        <f ca="1"/>
        <v>-2.5891724145480799E-2</v>
      </c>
      <c r="Y20" s="30">
        <f ca="1"/>
        <v>1.1666704376116943E-2</v>
      </c>
      <c r="Z20" s="30">
        <f ca="1"/>
        <v>2.9608451897350507E-2</v>
      </c>
      <c r="AA20" s="30">
        <f ca="1"/>
        <v>1.8583638759348542E-3</v>
      </c>
      <c r="AB20" s="30">
        <f ca="1"/>
        <v>5.1680997671055273E-3</v>
      </c>
    </row>
    <row r="21" spans="2:28" x14ac:dyDescent="0.5">
      <c r="B21" s="23">
        <v>-3.7328909166320923E-3</v>
      </c>
      <c r="C21" s="24">
        <v>2.9629599977206267E-2</v>
      </c>
      <c r="D21" s="24">
        <v>-2.2826105137114361E-2</v>
      </c>
      <c r="E21" s="24">
        <v>4.6692656457093973E-2</v>
      </c>
      <c r="F21" s="23">
        <v>-5.2291152624781567E-3</v>
      </c>
      <c r="G21" s="23">
        <v>-5.7471328274899758E-2</v>
      </c>
      <c r="H21" s="22">
        <v>-3.5438886524034041E-3</v>
      </c>
      <c r="I21" s="24">
        <v>9.7199250528308578E-2</v>
      </c>
      <c r="J21" s="22">
        <v>-1.8552922535933991E-2</v>
      </c>
      <c r="K21" s="22" t="e">
        <v>#N/A</v>
      </c>
      <c r="L21" s="23">
        <v>9.3457125310281164E-4</v>
      </c>
      <c r="N21" s="29">
        <f ca="1"/>
        <v>-2.2144444818003334E-2</v>
      </c>
      <c r="O21" s="29">
        <f ca="1"/>
        <v>3.0325994615719453E-2</v>
      </c>
      <c r="P21" s="29">
        <f ca="1"/>
        <v>-1.1048405594168698E-2</v>
      </c>
      <c r="R21" s="30">
        <f ca="1"/>
        <v>-3.7328909166320923E-3</v>
      </c>
      <c r="S21" s="30">
        <f ca="1"/>
        <v>2.9629599977206267E-2</v>
      </c>
      <c r="T21" s="30">
        <f ca="1"/>
        <v>-2.2826105137114361E-2</v>
      </c>
      <c r="U21" s="30">
        <f ca="1"/>
        <v>4.6692656457093973E-2</v>
      </c>
      <c r="V21" s="30">
        <f ca="1"/>
        <v>-5.2291152624781567E-3</v>
      </c>
      <c r="W21" s="30">
        <f ca="1"/>
        <v>-5.7471328274899758E-2</v>
      </c>
      <c r="X21" s="30">
        <f ca="1"/>
        <v>-3.5438886524034041E-3</v>
      </c>
      <c r="Y21" s="30">
        <f ca="1"/>
        <v>9.7199250528308578E-2</v>
      </c>
      <c r="Z21" s="30">
        <f ca="1"/>
        <v>-1.8552922535933991E-2</v>
      </c>
      <c r="AA21" s="30">
        <f ca="1"/>
        <v>-1.1048405594168698E-2</v>
      </c>
      <c r="AB21" s="30">
        <f ca="1"/>
        <v>9.3457125310281164E-4</v>
      </c>
    </row>
    <row r="22" spans="2:28" x14ac:dyDescent="0.5">
      <c r="B22" s="23">
        <v>-4.5795170691090736E-2</v>
      </c>
      <c r="C22" s="24">
        <v>-2.0983235915237097E-2</v>
      </c>
      <c r="D22" s="24">
        <v>4.2269145449907342E-2</v>
      </c>
      <c r="E22" s="24" t="e">
        <v>#N/A</v>
      </c>
      <c r="F22" s="23">
        <v>-5.7638217740750841E-3</v>
      </c>
      <c r="G22" s="23" t="e">
        <v>#N/A</v>
      </c>
      <c r="H22" s="22">
        <v>1.0077084261407965E-2</v>
      </c>
      <c r="I22" s="24">
        <v>0.11711720855045504</v>
      </c>
      <c r="J22" s="22">
        <v>5.6711113380594202E-3</v>
      </c>
      <c r="K22" s="22" t="e">
        <v>#N/A</v>
      </c>
      <c r="L22" s="23">
        <v>-3.9690777263967636E-3</v>
      </c>
      <c r="N22" s="29">
        <f ca="1"/>
        <v>-2.577949623258291E-2</v>
      </c>
      <c r="O22" s="29">
        <f ca="1"/>
        <v>3.3608510089682131E-2</v>
      </c>
      <c r="P22" s="29">
        <f ca="1"/>
        <v>7.8740977997336925E-3</v>
      </c>
      <c r="R22" s="30">
        <f ca="1"/>
        <v>-4.5795170691090736E-2</v>
      </c>
      <c r="S22" s="30">
        <f ca="1"/>
        <v>-2.0983235915237097E-2</v>
      </c>
      <c r="T22" s="30">
        <f ca="1"/>
        <v>4.2269145449907342E-2</v>
      </c>
      <c r="U22" s="30" t="e">
        <f ca="1"/>
        <v>#N/A</v>
      </c>
      <c r="V22" s="30">
        <f ca="1"/>
        <v>-5.7638217740750841E-3</v>
      </c>
      <c r="W22" s="30">
        <f ca="1"/>
        <v>-2.577949623258291E-2</v>
      </c>
      <c r="X22" s="30">
        <f ca="1"/>
        <v>1.0077084261407965E-2</v>
      </c>
      <c r="Y22" s="30">
        <f ca="1"/>
        <v>0.11711720855045504</v>
      </c>
      <c r="Z22" s="30">
        <f ca="1"/>
        <v>5.6711113380594202E-3</v>
      </c>
      <c r="AA22" s="30">
        <f ca="1"/>
        <v>7.8740977997336925E-3</v>
      </c>
      <c r="AB22" s="30">
        <f ca="1"/>
        <v>-3.9690777263967636E-3</v>
      </c>
    </row>
    <row r="23" spans="2:28" x14ac:dyDescent="0.5">
      <c r="B23" s="23">
        <v>1.0034904013961565E-2</v>
      </c>
      <c r="C23" s="24">
        <v>-3.1230877603463436E-2</v>
      </c>
      <c r="D23" s="24">
        <v>-5.5496125899057613E-2</v>
      </c>
      <c r="E23" s="24">
        <v>-6.3197053040066731E-2</v>
      </c>
      <c r="F23" s="23">
        <v>-2.9542692057503706E-2</v>
      </c>
      <c r="G23" s="23">
        <v>-4.8780441256602858E-2</v>
      </c>
      <c r="H23" s="22">
        <v>-8.2160442582747129E-3</v>
      </c>
      <c r="I23" s="24">
        <v>-5.3763067343278736E-3</v>
      </c>
      <c r="J23" s="22">
        <v>-1.6917266015189392E-2</v>
      </c>
      <c r="K23" s="22" t="e">
        <v>#N/A</v>
      </c>
      <c r="L23" s="23">
        <v>-2.8598240578791123E-2</v>
      </c>
      <c r="N23" s="29">
        <f ca="1"/>
        <v>-2.2762743100048333E-2</v>
      </c>
      <c r="O23" s="29">
        <f ca="1"/>
        <v>-3.6779720771141354E-2</v>
      </c>
      <c r="P23" s="29">
        <f ca="1"/>
        <v>-1.2566655136732052E-2</v>
      </c>
      <c r="R23" s="30">
        <f ca="1"/>
        <v>1.0034904013961565E-2</v>
      </c>
      <c r="S23" s="30">
        <f ca="1"/>
        <v>-3.1230877603463436E-2</v>
      </c>
      <c r="T23" s="30">
        <f ca="1"/>
        <v>-5.5496125899057613E-2</v>
      </c>
      <c r="U23" s="30">
        <f ca="1"/>
        <v>-6.3197053040066731E-2</v>
      </c>
      <c r="V23" s="30">
        <f ca="1"/>
        <v>-2.9542692057503706E-2</v>
      </c>
      <c r="W23" s="30">
        <f ca="1"/>
        <v>-4.8780441256602858E-2</v>
      </c>
      <c r="X23" s="30">
        <f ca="1"/>
        <v>-8.2160442582747129E-3</v>
      </c>
      <c r="Y23" s="30">
        <f ca="1"/>
        <v>-5.3763067343278736E-3</v>
      </c>
      <c r="Z23" s="30">
        <f ca="1"/>
        <v>-1.6917266015189392E-2</v>
      </c>
      <c r="AA23" s="30">
        <f ca="1"/>
        <v>-1.2566655136732052E-2</v>
      </c>
      <c r="AB23" s="30">
        <f ca="1"/>
        <v>-2.8598240578791123E-2</v>
      </c>
    </row>
    <row r="24" spans="2:28" x14ac:dyDescent="0.5">
      <c r="B24" s="23">
        <v>-3.3261339092872544E-2</v>
      </c>
      <c r="C24" s="24">
        <v>3.792669993957265E-2</v>
      </c>
      <c r="D24" s="24">
        <v>-1.2429406044996871E-2</v>
      </c>
      <c r="E24" s="24">
        <v>-3.9682502138677078E-3</v>
      </c>
      <c r="F24" s="23">
        <v>1.3046574564105295E-2</v>
      </c>
      <c r="G24" s="23">
        <v>2.5640969519349799E-2</v>
      </c>
      <c r="H24" s="22">
        <v>-4.7338514075891958E-3</v>
      </c>
      <c r="I24" s="24">
        <v>-1.3513534258890236E-2</v>
      </c>
      <c r="J24" s="22">
        <v>-2.294455637619619E-2</v>
      </c>
      <c r="K24" s="22" t="e">
        <v>#N/A</v>
      </c>
      <c r="L24" s="23">
        <v>9.1700097085600785E-3</v>
      </c>
      <c r="N24" s="29">
        <f ca="1"/>
        <v>1.8087349968608502E-3</v>
      </c>
      <c r="O24" s="29">
        <f ca="1"/>
        <v>3.4371038260755825E-3</v>
      </c>
      <c r="P24" s="29">
        <f ca="1"/>
        <v>-1.3839203891892693E-2</v>
      </c>
      <c r="R24" s="30">
        <f ca="1"/>
        <v>-3.3261339092872544E-2</v>
      </c>
      <c r="S24" s="30">
        <f ca="1"/>
        <v>3.792669993957265E-2</v>
      </c>
      <c r="T24" s="30">
        <f ca="1"/>
        <v>-1.2429406044996871E-2</v>
      </c>
      <c r="U24" s="30">
        <f ca="1"/>
        <v>-3.9682502138677078E-3</v>
      </c>
      <c r="V24" s="30">
        <f ca="1"/>
        <v>1.3046574564105295E-2</v>
      </c>
      <c r="W24" s="30">
        <f ca="1"/>
        <v>2.5640969519349799E-2</v>
      </c>
      <c r="X24" s="30">
        <f ca="1"/>
        <v>-4.7338514075891958E-3</v>
      </c>
      <c r="Y24" s="30">
        <f ca="1"/>
        <v>-1.3513534258890236E-2</v>
      </c>
      <c r="Z24" s="30">
        <f ca="1"/>
        <v>-2.294455637619619E-2</v>
      </c>
      <c r="AA24" s="30">
        <f ca="1"/>
        <v>-1.3839203891892693E-2</v>
      </c>
      <c r="AB24" s="30">
        <f ca="1"/>
        <v>9.1700097085600785E-3</v>
      </c>
    </row>
    <row r="25" spans="2:28" x14ac:dyDescent="0.5">
      <c r="B25" s="23">
        <v>-5.3619302949061698E-3</v>
      </c>
      <c r="C25" s="24">
        <v>-8.8915958061097977E-2</v>
      </c>
      <c r="D25" s="24">
        <v>1.0297433613313478E-2</v>
      </c>
      <c r="E25" s="24">
        <v>-2.788841972460665E-2</v>
      </c>
      <c r="F25" s="23">
        <v>-6.3684822716089107E-3</v>
      </c>
      <c r="G25" s="23" t="e">
        <v>#N/A</v>
      </c>
      <c r="H25" s="22">
        <v>-4.7560616303163883E-3</v>
      </c>
      <c r="I25" s="24">
        <v>-4.1095876554495092E-2</v>
      </c>
      <c r="J25" s="22">
        <v>3.0332594659112422E-2</v>
      </c>
      <c r="K25" s="22" t="e">
        <v>#N/A</v>
      </c>
      <c r="L25" s="23">
        <v>-1.3629913634746527E-2</v>
      </c>
      <c r="N25" s="29">
        <f ca="1"/>
        <v>-5.8652062832575402E-3</v>
      </c>
      <c r="O25" s="29">
        <f ca="1"/>
        <v>-3.2246546872326552E-2</v>
      </c>
      <c r="P25" s="29">
        <f ca="1"/>
        <v>1.2788266514398017E-2</v>
      </c>
      <c r="R25" s="30">
        <f ca="1"/>
        <v>-5.3619302949061698E-3</v>
      </c>
      <c r="S25" s="30">
        <f ca="1"/>
        <v>-8.8915958061097977E-2</v>
      </c>
      <c r="T25" s="30">
        <f ca="1"/>
        <v>1.0297433613313478E-2</v>
      </c>
      <c r="U25" s="30">
        <f ca="1"/>
        <v>-2.788841972460665E-2</v>
      </c>
      <c r="V25" s="30">
        <f ca="1"/>
        <v>-6.3684822716089107E-3</v>
      </c>
      <c r="W25" s="30">
        <f ca="1"/>
        <v>-5.8652062832575402E-3</v>
      </c>
      <c r="X25" s="30">
        <f ca="1"/>
        <v>-4.7560616303163883E-3</v>
      </c>
      <c r="Y25" s="30">
        <f ca="1"/>
        <v>-4.1095876554495092E-2</v>
      </c>
      <c r="Z25" s="30">
        <f ca="1"/>
        <v>3.0332594659112422E-2</v>
      </c>
      <c r="AA25" s="30">
        <f ca="1"/>
        <v>1.2788266514398017E-2</v>
      </c>
      <c r="AB25" s="30">
        <f ca="1"/>
        <v>-1.3629913634746527E-2</v>
      </c>
    </row>
    <row r="26" spans="2:28" x14ac:dyDescent="0.5">
      <c r="B26" s="23">
        <v>-6.1545372866127601E-2</v>
      </c>
      <c r="C26" s="24">
        <v>3.542778954677317E-2</v>
      </c>
      <c r="D26" s="24">
        <v>-3.7372535884619529E-2</v>
      </c>
      <c r="E26" s="24">
        <v>3.688520986013244E-2</v>
      </c>
      <c r="F26" s="23">
        <v>-1.7661307194920872E-2</v>
      </c>
      <c r="G26" s="23" t="e">
        <v>#N/A</v>
      </c>
      <c r="H26" s="22">
        <v>-2.3895869087157129E-3</v>
      </c>
      <c r="I26" s="24">
        <v>-5.7142945242122156E-2</v>
      </c>
      <c r="J26" s="22">
        <v>-2.8490005903392013E-2</v>
      </c>
      <c r="K26" s="22" t="e">
        <v>#N/A</v>
      </c>
      <c r="L26" s="23">
        <v>2.8242409896908516E-2</v>
      </c>
      <c r="N26" s="29">
        <f ca="1"/>
        <v>-3.9603340030524237E-2</v>
      </c>
      <c r="O26" s="29">
        <f ca="1"/>
        <v>1.2079856354144879E-3</v>
      </c>
      <c r="P26" s="29">
        <f ca="1"/>
        <v>-1.5439796406053863E-2</v>
      </c>
      <c r="R26" s="30">
        <f ca="1"/>
        <v>-6.1545372866127601E-2</v>
      </c>
      <c r="S26" s="30">
        <f ca="1"/>
        <v>3.542778954677317E-2</v>
      </c>
      <c r="T26" s="30">
        <f ca="1"/>
        <v>-3.7372535884619529E-2</v>
      </c>
      <c r="U26" s="30">
        <f ca="1"/>
        <v>3.688520986013244E-2</v>
      </c>
      <c r="V26" s="30">
        <f ca="1"/>
        <v>-1.7661307194920872E-2</v>
      </c>
      <c r="W26" s="30">
        <f ca="1"/>
        <v>-3.9603340030524237E-2</v>
      </c>
      <c r="X26" s="30">
        <f ca="1"/>
        <v>-2.3895869087157129E-3</v>
      </c>
      <c r="Y26" s="30">
        <f ca="1"/>
        <v>-5.7142945242122156E-2</v>
      </c>
      <c r="Z26" s="30">
        <f ca="1"/>
        <v>-2.8490005903392013E-2</v>
      </c>
      <c r="AA26" s="30">
        <f ca="1"/>
        <v>-1.5439796406053863E-2</v>
      </c>
      <c r="AB26" s="30">
        <f ca="1"/>
        <v>2.8242409896908516E-2</v>
      </c>
    </row>
    <row r="27" spans="2:28" x14ac:dyDescent="0.5">
      <c r="B27" s="23">
        <v>1.2446146481570164E-2</v>
      </c>
      <c r="C27" s="24">
        <v>9.0381113874382635E-3</v>
      </c>
      <c r="D27" s="24">
        <v>-3.8823541657218352E-2</v>
      </c>
      <c r="E27" s="24">
        <v>-3.9525654451936232E-3</v>
      </c>
      <c r="F27" s="23">
        <v>1.5078995998097922E-2</v>
      </c>
      <c r="G27" s="23" t="e">
        <v>#N/A</v>
      </c>
      <c r="H27" s="22">
        <v>-2.6946071600369215E-2</v>
      </c>
      <c r="I27" s="24">
        <v>-3.7878677693489737E-2</v>
      </c>
      <c r="J27" s="22">
        <v>1.466271146049114E-2</v>
      </c>
      <c r="K27" s="22" t="e">
        <v>#N/A</v>
      </c>
      <c r="L27" s="23">
        <v>-3.5357676849623321E-4</v>
      </c>
      <c r="N27" s="29">
        <f ca="1"/>
        <v>1.3762571239834043E-2</v>
      </c>
      <c r="O27" s="29">
        <f ca="1"/>
        <v>-1.4394050035391936E-2</v>
      </c>
      <c r="P27" s="29">
        <f ca="1"/>
        <v>-6.1416800699390373E-3</v>
      </c>
      <c r="R27" s="30">
        <f ca="1"/>
        <v>1.2446146481570164E-2</v>
      </c>
      <c r="S27" s="30">
        <f ca="1"/>
        <v>9.0381113874382635E-3</v>
      </c>
      <c r="T27" s="30">
        <f ca="1"/>
        <v>-3.8823541657218352E-2</v>
      </c>
      <c r="U27" s="30">
        <f ca="1"/>
        <v>-3.9525654451936232E-3</v>
      </c>
      <c r="V27" s="30">
        <f ca="1"/>
        <v>1.5078995998097922E-2</v>
      </c>
      <c r="W27" s="30">
        <f ca="1"/>
        <v>1.3762571239834043E-2</v>
      </c>
      <c r="X27" s="30">
        <f ca="1"/>
        <v>-2.6946071600369215E-2</v>
      </c>
      <c r="Y27" s="30">
        <f ca="1"/>
        <v>-3.7878677693489737E-2</v>
      </c>
      <c r="Z27" s="30">
        <f ca="1"/>
        <v>1.466271146049114E-2</v>
      </c>
      <c r="AA27" s="30">
        <f ca="1"/>
        <v>-6.1416800699390373E-3</v>
      </c>
      <c r="AB27" s="30">
        <f ca="1"/>
        <v>-3.5357676849623321E-4</v>
      </c>
    </row>
    <row r="28" spans="2:28" x14ac:dyDescent="0.5">
      <c r="B28" s="23">
        <v>1.8439716312056653E-2</v>
      </c>
      <c r="C28" s="24">
        <v>-1.9193870028042626E-2</v>
      </c>
      <c r="D28" s="24">
        <v>1.5911831047512592E-2</v>
      </c>
      <c r="E28" s="24">
        <v>-2.3809501283203249E-2</v>
      </c>
      <c r="F28" s="23">
        <v>-2.8091050865096667E-3</v>
      </c>
      <c r="G28" s="23" t="e">
        <v>#N/A</v>
      </c>
      <c r="H28" s="22">
        <v>1.0461485348810307E-2</v>
      </c>
      <c r="I28" s="24">
        <v>2.5196763479152562E-2</v>
      </c>
      <c r="J28" s="22">
        <v>-9.6338385489544986E-3</v>
      </c>
      <c r="K28" s="22" t="e">
        <v>#N/A</v>
      </c>
      <c r="L28" s="23">
        <v>-1.0613404683902927E-2</v>
      </c>
      <c r="N28" s="29">
        <f ca="1"/>
        <v>7.8153056127734932E-3</v>
      </c>
      <c r="O28" s="29">
        <f ca="1"/>
        <v>-2.5016362936967295E-3</v>
      </c>
      <c r="P28" s="29">
        <f ca="1"/>
        <v>4.1382339992790396E-4</v>
      </c>
      <c r="R28" s="30">
        <f ca="1"/>
        <v>1.8439716312056653E-2</v>
      </c>
      <c r="S28" s="30">
        <f ca="1"/>
        <v>-1.9193870028042626E-2</v>
      </c>
      <c r="T28" s="30">
        <f ca="1"/>
        <v>1.5911831047512592E-2</v>
      </c>
      <c r="U28" s="30">
        <f ca="1"/>
        <v>-2.3809501283203249E-2</v>
      </c>
      <c r="V28" s="30">
        <f ca="1"/>
        <v>-2.8091050865096667E-3</v>
      </c>
      <c r="W28" s="30">
        <f ca="1"/>
        <v>7.8153056127734932E-3</v>
      </c>
      <c r="X28" s="30">
        <f ca="1"/>
        <v>1.0461485348810307E-2</v>
      </c>
      <c r="Y28" s="30">
        <f ca="1"/>
        <v>2.5196763479152562E-2</v>
      </c>
      <c r="Z28" s="30">
        <f ca="1"/>
        <v>-9.6338385489544986E-3</v>
      </c>
      <c r="AA28" s="30">
        <f ca="1"/>
        <v>4.1382339992790396E-4</v>
      </c>
      <c r="AB28" s="30">
        <f ca="1"/>
        <v>-1.0613404683902927E-2</v>
      </c>
    </row>
    <row r="29" spans="2:28" x14ac:dyDescent="0.5">
      <c r="B29" s="23">
        <v>-3.0640668523676862E-2</v>
      </c>
      <c r="C29" s="24">
        <v>7.1754505691254966E-3</v>
      </c>
      <c r="D29" s="24">
        <v>7.2289169469212933E-2</v>
      </c>
      <c r="E29" s="24">
        <v>-8.1300734212912396E-3</v>
      </c>
      <c r="F29" s="23">
        <v>5.1088237822622951E-3</v>
      </c>
      <c r="G29" s="23" t="e">
        <v>#N/A</v>
      </c>
      <c r="H29" s="22">
        <v>5.481332521307225E-3</v>
      </c>
      <c r="I29" s="24">
        <v>-3.3794147279269993E-2</v>
      </c>
      <c r="J29" s="22">
        <v>-3.8910737042089361E-3</v>
      </c>
      <c r="K29" s="22" t="e">
        <v>#N/A</v>
      </c>
      <c r="L29" s="23">
        <v>2.0977363293940066E-2</v>
      </c>
      <c r="N29" s="29">
        <f ca="1"/>
        <v>-1.2765922370707283E-2</v>
      </c>
      <c r="O29" s="29">
        <f ca="1"/>
        <v>1.1703552526343452E-2</v>
      </c>
      <c r="P29" s="29">
        <f ca="1"/>
        <v>7.9512940854914449E-4</v>
      </c>
      <c r="R29" s="30">
        <f ca="1"/>
        <v>-3.0640668523676862E-2</v>
      </c>
      <c r="S29" s="30">
        <f ca="1"/>
        <v>7.1754505691254966E-3</v>
      </c>
      <c r="T29" s="30">
        <f ca="1"/>
        <v>7.2289169469212933E-2</v>
      </c>
      <c r="U29" s="30">
        <f ca="1"/>
        <v>-8.1300734212912396E-3</v>
      </c>
      <c r="V29" s="30">
        <f ca="1"/>
        <v>5.1088237822622951E-3</v>
      </c>
      <c r="W29" s="30">
        <f ca="1"/>
        <v>-1.2765922370707283E-2</v>
      </c>
      <c r="X29" s="30">
        <f ca="1"/>
        <v>5.481332521307225E-3</v>
      </c>
      <c r="Y29" s="30">
        <f ca="1"/>
        <v>-3.3794147279269993E-2</v>
      </c>
      <c r="Z29" s="30">
        <f ca="1"/>
        <v>-3.8910737042089361E-3</v>
      </c>
      <c r="AA29" s="30">
        <f ca="1"/>
        <v>7.9512940854914449E-4</v>
      </c>
      <c r="AB29" s="30">
        <f ca="1"/>
        <v>2.0977363293940066E-2</v>
      </c>
    </row>
    <row r="30" spans="2:28" x14ac:dyDescent="0.5">
      <c r="B30" s="23">
        <v>9.3869731800766187E-2</v>
      </c>
      <c r="C30" s="24">
        <v>2.2668604404456616E-3</v>
      </c>
      <c r="D30" s="24">
        <v>-1.6853970879610269E-2</v>
      </c>
      <c r="E30" s="24" t="e">
        <v>#N/A</v>
      </c>
      <c r="F30" s="23">
        <v>9.3582313054458854E-3</v>
      </c>
      <c r="G30" s="23" t="e">
        <v>#N/A</v>
      </c>
      <c r="H30" s="22">
        <v>4.5409943874474834E-4</v>
      </c>
      <c r="I30" s="24">
        <v>3.1795830492915567E-3</v>
      </c>
      <c r="J30" s="22">
        <v>2.1484436878518087E-2</v>
      </c>
      <c r="K30" s="22" t="e">
        <v>#N/A</v>
      </c>
      <c r="L30" s="23">
        <v>-4.3777162721442275E-3</v>
      </c>
      <c r="N30" s="29">
        <f ca="1"/>
        <v>5.1613981553106036E-2</v>
      </c>
      <c r="O30" s="29">
        <f ca="1"/>
        <v>-3.9463109155043197E-3</v>
      </c>
      <c r="P30" s="29">
        <f ca="1"/>
        <v>1.0969268158631418E-2</v>
      </c>
      <c r="R30" s="30">
        <f ca="1"/>
        <v>9.3869731800766187E-2</v>
      </c>
      <c r="S30" s="30">
        <f ca="1"/>
        <v>2.2668604404456616E-3</v>
      </c>
      <c r="T30" s="30">
        <f ca="1"/>
        <v>-1.6853970879610269E-2</v>
      </c>
      <c r="U30" s="30" t="e">
        <f ca="1"/>
        <v>#N/A</v>
      </c>
      <c r="V30" s="30">
        <f ca="1"/>
        <v>9.3582313054458854E-3</v>
      </c>
      <c r="W30" s="30">
        <f ca="1"/>
        <v>5.1613981553106036E-2</v>
      </c>
      <c r="X30" s="30">
        <f ca="1"/>
        <v>4.5409943874474834E-4</v>
      </c>
      <c r="Y30" s="30">
        <f ca="1"/>
        <v>3.1795830492915567E-3</v>
      </c>
      <c r="Z30" s="30">
        <f ca="1"/>
        <v>2.1484436878518087E-2</v>
      </c>
      <c r="AA30" s="30">
        <f ca="1"/>
        <v>1.0969268158631418E-2</v>
      </c>
      <c r="AB30" s="30">
        <f ca="1"/>
        <v>-4.3777162721442275E-3</v>
      </c>
    </row>
    <row r="31" spans="2:28" x14ac:dyDescent="0.5">
      <c r="B31" s="23">
        <v>2.8458844133099737E-2</v>
      </c>
      <c r="C31" s="24">
        <v>2.2617334064598538E-3</v>
      </c>
      <c r="D31" s="24">
        <v>4.4571459359143306E-2</v>
      </c>
      <c r="E31" s="24">
        <v>4.0983566511261227E-3</v>
      </c>
      <c r="F31" s="23">
        <v>9.2714667748263757E-3</v>
      </c>
      <c r="G31" s="23" t="e">
        <v>#N/A</v>
      </c>
      <c r="H31" s="22">
        <v>4.5389332604028887E-4</v>
      </c>
      <c r="I31" s="24">
        <v>1.4263134115984899E-2</v>
      </c>
      <c r="J31" s="22">
        <v>2.5812642144691145E-2</v>
      </c>
      <c r="K31" s="22" t="e">
        <v>#N/A</v>
      </c>
      <c r="L31" s="23">
        <v>-4.3969649370974029E-3</v>
      </c>
      <c r="N31" s="29">
        <f ca="1"/>
        <v>1.8865155453963056E-2</v>
      </c>
      <c r="O31" s="29">
        <f ca="1"/>
        <v>1.2159543719123356E-2</v>
      </c>
      <c r="P31" s="29">
        <f ca="1"/>
        <v>1.3133267735365717E-2</v>
      </c>
      <c r="R31" s="30">
        <f ca="1"/>
        <v>2.8458844133099737E-2</v>
      </c>
      <c r="S31" s="30">
        <f ca="1"/>
        <v>2.2617334064598538E-3</v>
      </c>
      <c r="T31" s="30">
        <f ca="1"/>
        <v>4.4571459359143306E-2</v>
      </c>
      <c r="U31" s="30">
        <f ca="1"/>
        <v>4.0983566511261227E-3</v>
      </c>
      <c r="V31" s="30">
        <f ca="1"/>
        <v>9.2714667748263757E-3</v>
      </c>
      <c r="W31" s="30">
        <f ca="1"/>
        <v>1.8865155453963056E-2</v>
      </c>
      <c r="X31" s="30">
        <f ca="1"/>
        <v>4.5389332604028887E-4</v>
      </c>
      <c r="Y31" s="30">
        <f ca="1"/>
        <v>1.4263134115984899E-2</v>
      </c>
      <c r="Z31" s="30">
        <f ca="1"/>
        <v>2.5812642144691145E-2</v>
      </c>
      <c r="AA31" s="30">
        <f ca="1"/>
        <v>1.3133267735365717E-2</v>
      </c>
      <c r="AB31" s="30">
        <f ca="1"/>
        <v>-4.3969649370974029E-3</v>
      </c>
    </row>
    <row r="32" spans="2:28" x14ac:dyDescent="0.5">
      <c r="B32" s="23">
        <v>-4.2571306939120923E-4</v>
      </c>
      <c r="C32" s="24">
        <v>-3.4816244608911862E-2</v>
      </c>
      <c r="D32" s="24">
        <v>-3.938726011976823E-2</v>
      </c>
      <c r="E32" s="24">
        <v>3.2653029448586279E-2</v>
      </c>
      <c r="F32" s="23">
        <v>-1.7113537986345628E-2</v>
      </c>
      <c r="G32" s="23" t="e">
        <v>#N/A</v>
      </c>
      <c r="H32" s="22">
        <v>2.1182191742674661E-3</v>
      </c>
      <c r="I32" s="24">
        <v>3.7499917905028601E-2</v>
      </c>
      <c r="J32" s="22">
        <v>-1.4911487651498412E-2</v>
      </c>
      <c r="K32" s="22" t="e">
        <v>#N/A</v>
      </c>
      <c r="L32" s="23">
        <v>-1.6370233306192805E-2</v>
      </c>
      <c r="N32" s="29">
        <f ca="1"/>
        <v>-8.7696255278684188E-3</v>
      </c>
      <c r="O32" s="29">
        <f ca="1"/>
        <v>-4.0841581362516029E-3</v>
      </c>
      <c r="P32" s="29">
        <f ca="1"/>
        <v>-6.3966342386154729E-3</v>
      </c>
      <c r="R32" s="30">
        <f ca="1"/>
        <v>-4.2571306939120923E-4</v>
      </c>
      <c r="S32" s="30">
        <f ca="1"/>
        <v>-3.4816244608911862E-2</v>
      </c>
      <c r="T32" s="30">
        <f ca="1"/>
        <v>-3.938726011976823E-2</v>
      </c>
      <c r="U32" s="30">
        <f ca="1"/>
        <v>3.2653029448586279E-2</v>
      </c>
      <c r="V32" s="30">
        <f ca="1"/>
        <v>-1.7113537986345628E-2</v>
      </c>
      <c r="W32" s="30">
        <f ca="1"/>
        <v>-8.7696255278684188E-3</v>
      </c>
      <c r="X32" s="30">
        <f ca="1"/>
        <v>2.1182191742674661E-3</v>
      </c>
      <c r="Y32" s="30">
        <f ca="1"/>
        <v>3.7499917905028601E-2</v>
      </c>
      <c r="Z32" s="30">
        <f ca="1"/>
        <v>-1.4911487651498412E-2</v>
      </c>
      <c r="AA32" s="30">
        <f ca="1"/>
        <v>-6.3966342386154729E-3</v>
      </c>
      <c r="AB32" s="30">
        <f ca="1"/>
        <v>-1.6370233306192805E-2</v>
      </c>
    </row>
    <row r="33" spans="2:28" x14ac:dyDescent="0.5">
      <c r="B33" s="23">
        <v>2.597955706984667E-2</v>
      </c>
      <c r="C33" s="24">
        <v>5.3440161843048006E-3</v>
      </c>
      <c r="D33" s="24">
        <v>6.8335842790854251E-3</v>
      </c>
      <c r="E33" s="24">
        <v>-7.9051308903880235E-3</v>
      </c>
      <c r="F33" s="23">
        <v>1.575105486026307E-2</v>
      </c>
      <c r="G33" s="23">
        <v>0.13750009188171131</v>
      </c>
      <c r="H33" s="22">
        <v>8.4540356834148511E-3</v>
      </c>
      <c r="I33" s="24">
        <v>-2.8614368938284285E-2</v>
      </c>
      <c r="J33" s="22">
        <v>7.5685066393147427E-3</v>
      </c>
      <c r="K33" s="22" t="e">
        <v>#N/A</v>
      </c>
      <c r="L33" s="23">
        <v>-2.2988501829525498E-2</v>
      </c>
      <c r="N33" s="29">
        <f ca="1"/>
        <v>5.974356793727368E-2</v>
      </c>
      <c r="O33" s="29">
        <f ca="1"/>
        <v>-9.4660802389615155E-3</v>
      </c>
      <c r="P33" s="29">
        <f ca="1"/>
        <v>8.0112711613647969E-3</v>
      </c>
      <c r="R33" s="30">
        <f ca="1"/>
        <v>2.597955706984667E-2</v>
      </c>
      <c r="S33" s="30">
        <f ca="1"/>
        <v>5.3440161843048006E-3</v>
      </c>
      <c r="T33" s="30">
        <f ca="1"/>
        <v>6.8335842790854251E-3</v>
      </c>
      <c r="U33" s="30">
        <f ca="1"/>
        <v>-7.9051308903880235E-3</v>
      </c>
      <c r="V33" s="30">
        <f ca="1"/>
        <v>1.575105486026307E-2</v>
      </c>
      <c r="W33" s="30">
        <f ca="1"/>
        <v>0.13750009188171131</v>
      </c>
      <c r="X33" s="30">
        <f ca="1"/>
        <v>8.4540356834148511E-3</v>
      </c>
      <c r="Y33" s="30">
        <f ca="1"/>
        <v>-2.8614368938284285E-2</v>
      </c>
      <c r="Z33" s="30">
        <f ca="1"/>
        <v>7.5685066393147427E-3</v>
      </c>
      <c r="AA33" s="30">
        <f ca="1"/>
        <v>8.0112711613647969E-3</v>
      </c>
      <c r="AB33" s="30">
        <f ca="1"/>
        <v>-2.2988501829525498E-2</v>
      </c>
    </row>
    <row r="34" spans="2:28" x14ac:dyDescent="0.5">
      <c r="B34" s="23">
        <v>-4.8982980489829853E-2</v>
      </c>
      <c r="C34" s="24">
        <v>-2.7242514432957665E-2</v>
      </c>
      <c r="D34" s="24">
        <v>-2.0361967498316313E-2</v>
      </c>
      <c r="E34" s="24" t="e">
        <v>#N/A</v>
      </c>
      <c r="F34" s="23">
        <v>2.1905591073872133E-2</v>
      </c>
      <c r="G34" s="23" t="e">
        <v>#N/A</v>
      </c>
      <c r="H34" s="22">
        <v>-9.8802236875503713E-3</v>
      </c>
      <c r="I34" s="24">
        <v>-2.3255762753881082E-2</v>
      </c>
      <c r="J34" s="22">
        <v>-3.2863791721642999E-2</v>
      </c>
      <c r="K34" s="22" t="e">
        <v>#N/A</v>
      </c>
      <c r="L34" s="23">
        <v>-3.3701025993573719E-2</v>
      </c>
      <c r="N34" s="29">
        <f ca="1"/>
        <v>-1.353869470797886E-2</v>
      </c>
      <c r="O34" s="29">
        <f ca="1"/>
        <v>-2.6140317669682195E-2</v>
      </c>
      <c r="P34" s="29">
        <f ca="1"/>
        <v>-2.1372007704596685E-2</v>
      </c>
      <c r="R34" s="30">
        <f ca="1"/>
        <v>-4.8982980489829853E-2</v>
      </c>
      <c r="S34" s="30">
        <f ca="1"/>
        <v>-2.7242514432957665E-2</v>
      </c>
      <c r="T34" s="30">
        <f ca="1"/>
        <v>-2.0361967498316313E-2</v>
      </c>
      <c r="U34" s="30" t="e">
        <f ca="1"/>
        <v>#N/A</v>
      </c>
      <c r="V34" s="30">
        <f ca="1"/>
        <v>2.1905591073872133E-2</v>
      </c>
      <c r="W34" s="30">
        <f ca="1"/>
        <v>-1.353869470797886E-2</v>
      </c>
      <c r="X34" s="30">
        <f ca="1"/>
        <v>-9.8802236875503713E-3</v>
      </c>
      <c r="Y34" s="30">
        <f ca="1"/>
        <v>-2.3255762753881082E-2</v>
      </c>
      <c r="Z34" s="30">
        <f ca="1"/>
        <v>-3.2863791721642999E-2</v>
      </c>
      <c r="AA34" s="30">
        <f ca="1"/>
        <v>-2.1372007704596685E-2</v>
      </c>
      <c r="AB34" s="30">
        <f ca="1"/>
        <v>-3.3701025993573719E-2</v>
      </c>
    </row>
    <row r="35" spans="2:28" x14ac:dyDescent="0.5">
      <c r="B35" s="23">
        <v>-1.7896115233522525E-2</v>
      </c>
      <c r="C35" s="24">
        <v>2.5273215634031398E-2</v>
      </c>
      <c r="D35" s="24">
        <v>-6.9284226454573439E-3</v>
      </c>
      <c r="E35" s="24">
        <v>-1.9920299803290242E-2</v>
      </c>
      <c r="F35" s="23">
        <v>-1.2249155619637464E-2</v>
      </c>
      <c r="G35" s="23">
        <v>-8.7912205882138328E-2</v>
      </c>
      <c r="H35" s="22">
        <v>9.0705913112776315E-4</v>
      </c>
      <c r="I35" s="24">
        <v>-6.3492521447953143E-3</v>
      </c>
      <c r="J35" s="22">
        <v>-1.4563127267982923E-2</v>
      </c>
      <c r="K35" s="22" t="e">
        <v>#N/A</v>
      </c>
      <c r="L35" s="23">
        <v>-3.5509681195675658E-3</v>
      </c>
      <c r="N35" s="29">
        <f ca="1"/>
        <v>-3.9352492245099437E-2</v>
      </c>
      <c r="O35" s="29">
        <f ca="1"/>
        <v>-2.2951454158158134E-3</v>
      </c>
      <c r="P35" s="29">
        <f ca="1"/>
        <v>-6.8280340684275798E-3</v>
      </c>
      <c r="R35" s="30">
        <f ca="1"/>
        <v>-1.7896115233522525E-2</v>
      </c>
      <c r="S35" s="30">
        <f ca="1"/>
        <v>2.5273215634031398E-2</v>
      </c>
      <c r="T35" s="30">
        <f ca="1"/>
        <v>-6.9284226454573439E-3</v>
      </c>
      <c r="U35" s="30">
        <f ca="1"/>
        <v>-1.9920299803290242E-2</v>
      </c>
      <c r="V35" s="30">
        <f ca="1"/>
        <v>-1.2249155619637464E-2</v>
      </c>
      <c r="W35" s="30">
        <f ca="1"/>
        <v>-8.7912205882138328E-2</v>
      </c>
      <c r="X35" s="30">
        <f ca="1"/>
        <v>9.0705913112776315E-4</v>
      </c>
      <c r="Y35" s="30">
        <f ca="1"/>
        <v>-6.3492521447953143E-3</v>
      </c>
      <c r="Z35" s="30">
        <f ca="1"/>
        <v>-1.4563127267982923E-2</v>
      </c>
      <c r="AA35" s="30">
        <f ca="1"/>
        <v>-6.8280340684275798E-3</v>
      </c>
      <c r="AB35" s="30">
        <f ca="1"/>
        <v>-3.5509681195675658E-3</v>
      </c>
    </row>
    <row r="36" spans="2:28" x14ac:dyDescent="0.5">
      <c r="B36" s="23">
        <v>-1.777777777777767E-3</v>
      </c>
      <c r="C36" s="24">
        <v>9.9933122080602121E-3</v>
      </c>
      <c r="D36" s="24">
        <v>-1.1627787353416186E-2</v>
      </c>
      <c r="E36" s="24" t="e">
        <v>#N/A</v>
      </c>
      <c r="F36" s="23">
        <v>-2.2257172481648602E-2</v>
      </c>
      <c r="G36" s="23" t="e">
        <v>#N/A</v>
      </c>
      <c r="H36" s="22">
        <v>-6.042279880385748E-3</v>
      </c>
      <c r="I36" s="24">
        <v>-4.6325897292278317E-2</v>
      </c>
      <c r="J36" s="22">
        <v>4.7290654360527817E-2</v>
      </c>
      <c r="K36" s="22" t="e">
        <v>#N/A</v>
      </c>
      <c r="L36" s="23">
        <v>2.0364505629812957E-3</v>
      </c>
      <c r="N36" s="29">
        <f ca="1"/>
        <v>-1.2017475129713184E-2</v>
      </c>
      <c r="O36" s="29">
        <f ca="1"/>
        <v>-1.1480980468663249E-2</v>
      </c>
      <c r="P36" s="29">
        <f ca="1"/>
        <v>2.0624187240071035E-2</v>
      </c>
      <c r="R36" s="30">
        <f ca="1"/>
        <v>-1.777777777777767E-3</v>
      </c>
      <c r="S36" s="30">
        <f ca="1"/>
        <v>9.9933122080602121E-3</v>
      </c>
      <c r="T36" s="30">
        <f ca="1"/>
        <v>-1.1627787353416186E-2</v>
      </c>
      <c r="U36" s="30" t="e">
        <f ca="1"/>
        <v>#N/A</v>
      </c>
      <c r="V36" s="30">
        <f ca="1"/>
        <v>-2.2257172481648602E-2</v>
      </c>
      <c r="W36" s="30">
        <f ca="1"/>
        <v>-1.2017475129713184E-2</v>
      </c>
      <c r="X36" s="30">
        <f ca="1"/>
        <v>-6.042279880385748E-3</v>
      </c>
      <c r="Y36" s="30">
        <f ca="1"/>
        <v>-4.6325897292278317E-2</v>
      </c>
      <c r="Z36" s="30">
        <f ca="1"/>
        <v>4.7290654360527817E-2</v>
      </c>
      <c r="AA36" s="30">
        <f ca="1"/>
        <v>2.0624187240071035E-2</v>
      </c>
      <c r="AB36" s="30">
        <f ca="1"/>
        <v>2.0364505629812957E-3</v>
      </c>
    </row>
    <row r="37" spans="2:28" x14ac:dyDescent="0.5">
      <c r="B37" s="23">
        <v>-1.4247551202137165E-2</v>
      </c>
      <c r="C37" s="24">
        <v>1.7810056759978155E-2</v>
      </c>
      <c r="D37" s="24">
        <v>-3.5294196367832265E-2</v>
      </c>
      <c r="E37" s="24">
        <v>-4.0650367106453977E-3</v>
      </c>
      <c r="F37" s="23">
        <v>2.0965416998579789E-2</v>
      </c>
      <c r="G37" s="23">
        <v>-3.6144531503094268E-2</v>
      </c>
      <c r="H37" s="22">
        <v>-1.2157396752582317E-3</v>
      </c>
      <c r="I37" s="24">
        <v>-2.5125573158108927E-2</v>
      </c>
      <c r="J37" s="22">
        <v>6.5850478117657207E-3</v>
      </c>
      <c r="K37" s="22" t="e">
        <v>#N/A</v>
      </c>
      <c r="L37" s="23">
        <v>3.9375929304352741E-3</v>
      </c>
      <c r="N37" s="29">
        <f ca="1"/>
        <v>-9.808888568883881E-3</v>
      </c>
      <c r="O37" s="29">
        <f ca="1"/>
        <v>-8.5474313092346321E-3</v>
      </c>
      <c r="P37" s="29">
        <f ca="1"/>
        <v>2.6846540682537445E-3</v>
      </c>
      <c r="R37" s="30">
        <f ca="1"/>
        <v>-1.4247551202137165E-2</v>
      </c>
      <c r="S37" s="30">
        <f ca="1"/>
        <v>1.7810056759978155E-2</v>
      </c>
      <c r="T37" s="30">
        <f ca="1"/>
        <v>-3.5294196367832265E-2</v>
      </c>
      <c r="U37" s="30">
        <f ca="1"/>
        <v>-4.0650367106453977E-3</v>
      </c>
      <c r="V37" s="30">
        <f ca="1"/>
        <v>2.0965416998579789E-2</v>
      </c>
      <c r="W37" s="30">
        <f ca="1"/>
        <v>-3.6144531503094268E-2</v>
      </c>
      <c r="X37" s="30">
        <f ca="1"/>
        <v>-1.2157396752582317E-3</v>
      </c>
      <c r="Y37" s="30">
        <f ca="1"/>
        <v>-2.5125573158108927E-2</v>
      </c>
      <c r="Z37" s="30">
        <f ca="1"/>
        <v>6.5850478117657207E-3</v>
      </c>
      <c r="AA37" s="30">
        <f ca="1"/>
        <v>2.6846540682537445E-3</v>
      </c>
      <c r="AB37" s="30">
        <f ca="1"/>
        <v>3.9375929304352741E-3</v>
      </c>
    </row>
    <row r="38" spans="2:28" x14ac:dyDescent="0.5">
      <c r="B38" s="23">
        <v>2.0776874435411097E-2</v>
      </c>
      <c r="C38" s="24">
        <v>3.3052447512684102E-2</v>
      </c>
      <c r="D38" s="24">
        <v>3.9024480469186607E-2</v>
      </c>
      <c r="E38" s="24">
        <v>1.6326514724293695E-2</v>
      </c>
      <c r="F38" s="23">
        <v>-2.7348831853485356E-3</v>
      </c>
      <c r="G38" s="23" t="e">
        <v>#N/A</v>
      </c>
      <c r="H38" s="22">
        <v>3.651658491883536E-3</v>
      </c>
      <c r="I38" s="24">
        <v>1.3745608548312083E-2</v>
      </c>
      <c r="J38" s="22">
        <v>9.3458507093275855E-3</v>
      </c>
      <c r="K38" s="22" t="e">
        <v>#N/A</v>
      </c>
      <c r="L38" s="23">
        <v>2.6821420545237729E-2</v>
      </c>
      <c r="N38" s="29">
        <f ca="1"/>
        <v>9.0209956250312806E-3</v>
      </c>
      <c r="O38" s="29">
        <f ca="1"/>
        <v>2.5794094359942843E-2</v>
      </c>
      <c r="P38" s="29">
        <f ca="1"/>
        <v>6.4987546006055608E-3</v>
      </c>
      <c r="R38" s="30">
        <f ca="1"/>
        <v>2.0776874435411097E-2</v>
      </c>
      <c r="S38" s="30">
        <f ca="1"/>
        <v>3.3052447512684102E-2</v>
      </c>
      <c r="T38" s="30">
        <f ca="1"/>
        <v>3.9024480469186607E-2</v>
      </c>
      <c r="U38" s="30">
        <f ca="1"/>
        <v>1.6326514724293695E-2</v>
      </c>
      <c r="V38" s="30">
        <f ca="1"/>
        <v>-2.7348831853485356E-3</v>
      </c>
      <c r="W38" s="30">
        <f ca="1"/>
        <v>9.0209956250312806E-3</v>
      </c>
      <c r="X38" s="30">
        <f ca="1"/>
        <v>3.651658491883536E-3</v>
      </c>
      <c r="Y38" s="30">
        <f ca="1"/>
        <v>1.3745608548312083E-2</v>
      </c>
      <c r="Z38" s="30">
        <f ca="1"/>
        <v>9.3458507093275855E-3</v>
      </c>
      <c r="AA38" s="30">
        <f ca="1"/>
        <v>6.4987546006055608E-3</v>
      </c>
      <c r="AB38" s="30">
        <f ca="1"/>
        <v>2.6821420545237729E-2</v>
      </c>
    </row>
    <row r="39" spans="2:28" x14ac:dyDescent="0.5">
      <c r="B39" s="23">
        <v>-5.0442477876106229E-2</v>
      </c>
      <c r="C39" s="24">
        <v>-4.3914489753416053E-3</v>
      </c>
      <c r="D39" s="24">
        <v>-2.5821653701990299E-2</v>
      </c>
      <c r="E39" s="24">
        <v>-4.0160604116297183E-3</v>
      </c>
      <c r="F39" s="23">
        <v>-9.2982581192169178E-5</v>
      </c>
      <c r="G39" s="23" t="e">
        <v>#N/A</v>
      </c>
      <c r="H39" s="22">
        <v>-6.0641099131319987E-3</v>
      </c>
      <c r="I39" s="24">
        <v>-1.1864349179261491E-2</v>
      </c>
      <c r="J39" s="22">
        <v>1.3888971806977235E-2</v>
      </c>
      <c r="K39" s="22" t="e">
        <v>#N/A</v>
      </c>
      <c r="L39" s="23">
        <v>1.7989449908812905E-2</v>
      </c>
      <c r="N39" s="29">
        <f ca="1"/>
        <v>-2.5267730228649199E-2</v>
      </c>
      <c r="O39" s="29">
        <f ca="1"/>
        <v>-5.6208124718820415E-3</v>
      </c>
      <c r="P39" s="29">
        <f ca="1"/>
        <v>3.9124309469226182E-3</v>
      </c>
      <c r="R39" s="30">
        <f ca="1"/>
        <v>-5.0442477876106229E-2</v>
      </c>
      <c r="S39" s="30">
        <f ca="1"/>
        <v>-4.3914489753416053E-3</v>
      </c>
      <c r="T39" s="30">
        <f ca="1"/>
        <v>-2.5821653701990299E-2</v>
      </c>
      <c r="U39" s="30">
        <f ca="1"/>
        <v>-4.0160604116297183E-3</v>
      </c>
      <c r="V39" s="30">
        <f ca="1"/>
        <v>-9.2982581192169178E-5</v>
      </c>
      <c r="W39" s="30">
        <f ca="1"/>
        <v>-2.5267730228649199E-2</v>
      </c>
      <c r="X39" s="30">
        <f ca="1"/>
        <v>-6.0641099131319987E-3</v>
      </c>
      <c r="Y39" s="30">
        <f ca="1"/>
        <v>-1.1864349179261491E-2</v>
      </c>
      <c r="Z39" s="30">
        <f ca="1"/>
        <v>1.3888971806977235E-2</v>
      </c>
      <c r="AA39" s="30">
        <f ca="1"/>
        <v>3.9124309469226182E-3</v>
      </c>
      <c r="AB39" s="30">
        <f ca="1"/>
        <v>1.7989449908812905E-2</v>
      </c>
    </row>
    <row r="40" spans="2:28" x14ac:dyDescent="0.5">
      <c r="B40" s="23">
        <v>2.0037278657968338E-2</v>
      </c>
      <c r="C40" s="24">
        <v>5.6710871604848112E-3</v>
      </c>
      <c r="D40" s="24">
        <v>-9.6385762329362912E-3</v>
      </c>
      <c r="E40" s="24">
        <v>4.0322541880439822E-3</v>
      </c>
      <c r="F40" s="23">
        <v>2.0686185887123232E-2</v>
      </c>
      <c r="G40" s="23" t="e">
        <v>#N/A</v>
      </c>
      <c r="H40" s="22">
        <v>1.2325042283507504E-3</v>
      </c>
      <c r="I40" s="24">
        <v>4.9742632745423565E-2</v>
      </c>
      <c r="J40" s="22">
        <v>-1.8264947731865711E-2</v>
      </c>
      <c r="K40" s="22" t="e">
        <v>#N/A</v>
      </c>
      <c r="L40" s="23">
        <v>1.089321891408912E-2</v>
      </c>
      <c r="N40" s="29">
        <f ca="1"/>
        <v>2.0361732272545785E-2</v>
      </c>
      <c r="O40" s="29">
        <f ca="1"/>
        <v>1.2140123355021038E-2</v>
      </c>
      <c r="P40" s="29">
        <f ca="1"/>
        <v>-8.5162217517574801E-3</v>
      </c>
      <c r="R40" s="30">
        <f ca="1"/>
        <v>2.0037278657968338E-2</v>
      </c>
      <c r="S40" s="30">
        <f ca="1"/>
        <v>5.6710871604848112E-3</v>
      </c>
      <c r="T40" s="30">
        <f ca="1"/>
        <v>-9.6385762329362912E-3</v>
      </c>
      <c r="U40" s="30">
        <f ca="1"/>
        <v>4.0322541880439822E-3</v>
      </c>
      <c r="V40" s="30">
        <f ca="1"/>
        <v>2.0686185887123232E-2</v>
      </c>
      <c r="W40" s="30">
        <f ca="1"/>
        <v>2.0361732272545785E-2</v>
      </c>
      <c r="X40" s="30">
        <f ca="1"/>
        <v>1.2325042283507504E-3</v>
      </c>
      <c r="Y40" s="30">
        <f ca="1"/>
        <v>4.9742632745423565E-2</v>
      </c>
      <c r="Z40" s="30">
        <f ca="1"/>
        <v>-1.8264947731865711E-2</v>
      </c>
      <c r="AA40" s="30">
        <f ca="1"/>
        <v>-8.5162217517574801E-3</v>
      </c>
      <c r="AB40" s="30">
        <f ca="1"/>
        <v>1.089321891408912E-2</v>
      </c>
    </row>
    <row r="41" spans="2:28" x14ac:dyDescent="0.5">
      <c r="B41" s="23">
        <v>-1.9643672910004573E-2</v>
      </c>
      <c r="C41" s="24">
        <v>-3.1328440235183219E-3</v>
      </c>
      <c r="D41" s="24">
        <v>-1.9464688208112091E-2</v>
      </c>
      <c r="E41" s="24">
        <v>9.2369485217904224E-2</v>
      </c>
      <c r="F41" s="23">
        <v>2.6734048009206646E-2</v>
      </c>
      <c r="G41" s="23">
        <v>-0.12499991108221475</v>
      </c>
      <c r="H41" s="22">
        <v>-1.2309870316292715E-3</v>
      </c>
      <c r="I41" s="24">
        <v>-1.9607801280933423E-2</v>
      </c>
      <c r="J41" s="22">
        <v>6.5116038273989041E-3</v>
      </c>
      <c r="K41" s="22" t="e">
        <v>#N/A</v>
      </c>
      <c r="L41" s="23">
        <v>-6.4655693944416504E-3</v>
      </c>
      <c r="N41" s="29">
        <f ca="1"/>
        <v>-3.9303178661004225E-2</v>
      </c>
      <c r="O41" s="29">
        <f ca="1"/>
        <v>8.7397164621797474E-3</v>
      </c>
      <c r="P41" s="29">
        <f ca="1"/>
        <v>2.6403083978848163E-3</v>
      </c>
      <c r="R41" s="30">
        <f ca="1"/>
        <v>-1.9643672910004573E-2</v>
      </c>
      <c r="S41" s="30">
        <f ca="1"/>
        <v>-3.1328440235183219E-3</v>
      </c>
      <c r="T41" s="30">
        <f ca="1"/>
        <v>-1.9464688208112091E-2</v>
      </c>
      <c r="U41" s="30">
        <f ca="1"/>
        <v>9.2369485217904224E-2</v>
      </c>
      <c r="V41" s="30">
        <f ca="1"/>
        <v>2.6734048009206646E-2</v>
      </c>
      <c r="W41" s="30">
        <f ca="1"/>
        <v>-0.12499991108221475</v>
      </c>
      <c r="X41" s="30">
        <f ca="1"/>
        <v>-1.2309870316292715E-3</v>
      </c>
      <c r="Y41" s="30">
        <f ca="1"/>
        <v>-1.9607801280933423E-2</v>
      </c>
      <c r="Z41" s="30">
        <f ca="1"/>
        <v>6.5116038273989041E-3</v>
      </c>
      <c r="AA41" s="30">
        <f ca="1"/>
        <v>2.6403083978848163E-3</v>
      </c>
      <c r="AB41" s="30">
        <f ca="1"/>
        <v>-6.4655693944416504E-3</v>
      </c>
    </row>
    <row r="42" spans="2:28" x14ac:dyDescent="0.5">
      <c r="B42" s="23">
        <v>6.5237651444547406E-3</v>
      </c>
      <c r="C42" s="24">
        <v>8.1710288725349578E-3</v>
      </c>
      <c r="D42" s="24">
        <v>1.6129068931870272E-2</v>
      </c>
      <c r="E42" s="24">
        <v>-4.0441225131386482E-2</v>
      </c>
      <c r="F42" s="23">
        <v>1.4859788894818093E-2</v>
      </c>
      <c r="G42" s="23" t="e">
        <v>#N/A</v>
      </c>
      <c r="H42" s="22">
        <v>1.8304029004083677E-3</v>
      </c>
      <c r="I42" s="24">
        <v>-2.500004023393243E-2</v>
      </c>
      <c r="J42" s="22">
        <v>3.6970053867459995E-3</v>
      </c>
      <c r="K42" s="22" t="e">
        <v>#N/A</v>
      </c>
      <c r="L42" s="23">
        <v>1.180981484600685E-2</v>
      </c>
      <c r="N42" s="29">
        <f ca="1"/>
        <v>1.0691777019636417E-2</v>
      </c>
      <c r="O42" s="29">
        <f ca="1"/>
        <v>-5.8662705429813663E-3</v>
      </c>
      <c r="P42" s="29">
        <f ca="1"/>
        <v>2.7637041435771836E-3</v>
      </c>
      <c r="R42" s="30">
        <f ca="1"/>
        <v>6.5237651444547406E-3</v>
      </c>
      <c r="S42" s="30">
        <f ca="1"/>
        <v>8.1710288725349578E-3</v>
      </c>
      <c r="T42" s="30">
        <f ca="1"/>
        <v>1.6129068931870272E-2</v>
      </c>
      <c r="U42" s="30">
        <f ca="1"/>
        <v>-4.0441225131386482E-2</v>
      </c>
      <c r="V42" s="30">
        <f ca="1"/>
        <v>1.4859788894818093E-2</v>
      </c>
      <c r="W42" s="30">
        <f ca="1"/>
        <v>1.0691777019636417E-2</v>
      </c>
      <c r="X42" s="30">
        <f ca="1"/>
        <v>1.8304029004083677E-3</v>
      </c>
      <c r="Y42" s="30">
        <f ca="1"/>
        <v>-2.500004023393243E-2</v>
      </c>
      <c r="Z42" s="30">
        <f ca="1"/>
        <v>3.6970053867459995E-3</v>
      </c>
      <c r="AA42" s="30">
        <f ca="1"/>
        <v>2.7637041435771836E-3</v>
      </c>
      <c r="AB42" s="30">
        <f ca="1"/>
        <v>1.180981484600685E-2</v>
      </c>
    </row>
    <row r="43" spans="2:28" x14ac:dyDescent="0.5">
      <c r="B43" s="23">
        <v>-5.0925925925925375E-3</v>
      </c>
      <c r="C43" s="24">
        <v>0.11284285303189989</v>
      </c>
      <c r="D43" s="24">
        <v>-1.3431043485379823E-2</v>
      </c>
      <c r="E43" s="24">
        <v>0.11111119230943833</v>
      </c>
      <c r="F43" s="23">
        <v>2.2028972825829385E-2</v>
      </c>
      <c r="G43" s="23" t="e">
        <v>#N/A</v>
      </c>
      <c r="H43" s="22">
        <v>1.8269803567516618E-3</v>
      </c>
      <c r="I43" s="24">
        <v>-2.2222239483638551E-2</v>
      </c>
      <c r="J43" s="22">
        <v>-1.1049788669854399E-2</v>
      </c>
      <c r="K43" s="22" t="e">
        <v>#N/A</v>
      </c>
      <c r="L43" s="23">
        <v>5.1215042035392955E-3</v>
      </c>
      <c r="N43" s="29">
        <f ca="1"/>
        <v>8.4681901166184237E-3</v>
      </c>
      <c r="O43" s="29">
        <f ca="1"/>
        <v>3.8684453315171827E-2</v>
      </c>
      <c r="P43" s="29">
        <f ca="1"/>
        <v>-4.6114041565513686E-3</v>
      </c>
      <c r="R43" s="30">
        <f ca="1"/>
        <v>-5.0925925925925375E-3</v>
      </c>
      <c r="S43" s="30">
        <f ca="1"/>
        <v>0.11284285303189989</v>
      </c>
      <c r="T43" s="30">
        <f ca="1"/>
        <v>-1.3431043485379823E-2</v>
      </c>
      <c r="U43" s="30">
        <f ca="1"/>
        <v>0.11111119230943833</v>
      </c>
      <c r="V43" s="30">
        <f ca="1"/>
        <v>2.2028972825829385E-2</v>
      </c>
      <c r="W43" s="30">
        <f ca="1"/>
        <v>8.4681901166184237E-3</v>
      </c>
      <c r="X43" s="30">
        <f ca="1"/>
        <v>1.8269803567516618E-3</v>
      </c>
      <c r="Y43" s="30">
        <f ca="1"/>
        <v>-2.2222239483638551E-2</v>
      </c>
      <c r="Z43" s="30">
        <f ca="1"/>
        <v>-1.1049788669854399E-2</v>
      </c>
      <c r="AA43" s="30">
        <f ca="1"/>
        <v>-4.6114041565513686E-3</v>
      </c>
      <c r="AB43" s="30">
        <f ca="1"/>
        <v>5.1215042035392955E-3</v>
      </c>
    </row>
    <row r="44" spans="2:28" x14ac:dyDescent="0.5">
      <c r="B44" s="23">
        <v>-6.0493252675662967E-3</v>
      </c>
      <c r="C44" s="24">
        <v>-2.2409476007001494E-3</v>
      </c>
      <c r="D44" s="24">
        <v>3.7128014964769029E-3</v>
      </c>
      <c r="E44" s="24">
        <v>0.11379307339789668</v>
      </c>
      <c r="F44" s="23">
        <v>2.3393068373900094E-2</v>
      </c>
      <c r="G44" s="23" t="e">
        <v>#N/A</v>
      </c>
      <c r="H44" s="22">
        <v>9.1186336702135939E-3</v>
      </c>
      <c r="I44" s="24">
        <v>5.2448434362049046E-3</v>
      </c>
      <c r="J44" s="22">
        <v>3.7244169097223612E-3</v>
      </c>
      <c r="K44" s="22" t="e">
        <v>#N/A</v>
      </c>
      <c r="L44" s="23">
        <v>5.6726709958763166E-3</v>
      </c>
      <c r="N44" s="29">
        <f ca="1"/>
        <v>8.6718715531668988E-3</v>
      </c>
      <c r="O44" s="29">
        <f ca="1"/>
        <v>2.523648834515093E-2</v>
      </c>
      <c r="P44" s="29">
        <f ca="1"/>
        <v>6.4215252899679776E-3</v>
      </c>
      <c r="R44" s="30">
        <f ca="1"/>
        <v>-6.0493252675662967E-3</v>
      </c>
      <c r="S44" s="30">
        <f ca="1"/>
        <v>-2.2409476007001494E-3</v>
      </c>
      <c r="T44" s="30">
        <f ca="1"/>
        <v>3.7128014964769029E-3</v>
      </c>
      <c r="U44" s="30">
        <f ca="1"/>
        <v>0.11379307339789668</v>
      </c>
      <c r="V44" s="30">
        <f ca="1"/>
        <v>2.3393068373900094E-2</v>
      </c>
      <c r="W44" s="30">
        <f ca="1"/>
        <v>8.6718715531668988E-3</v>
      </c>
      <c r="X44" s="30">
        <f ca="1"/>
        <v>9.1186336702135939E-3</v>
      </c>
      <c r="Y44" s="30">
        <f ca="1"/>
        <v>5.2448434362049046E-3</v>
      </c>
      <c r="Z44" s="30">
        <f ca="1"/>
        <v>3.7244169097223612E-3</v>
      </c>
      <c r="AA44" s="30">
        <f ca="1"/>
        <v>6.4215252899679776E-3</v>
      </c>
      <c r="AB44" s="30">
        <f ca="1"/>
        <v>5.6726709958763166E-3</v>
      </c>
    </row>
    <row r="45" spans="2:28" x14ac:dyDescent="0.5">
      <c r="B45" s="23">
        <v>-6.0861423220973654E-3</v>
      </c>
      <c r="C45" s="24">
        <v>8.927569906042998E-2</v>
      </c>
      <c r="D45" s="24">
        <v>6.0419220907216298E-2</v>
      </c>
      <c r="E45" s="24">
        <v>-4.0247713211533642E-2</v>
      </c>
      <c r="F45" s="23">
        <v>-1.0405371756829651E-2</v>
      </c>
      <c r="G45" s="23" t="e">
        <v>#N/A</v>
      </c>
      <c r="H45" s="22">
        <v>-6.0241570323261717E-3</v>
      </c>
      <c r="I45" s="24">
        <v>-8.6956659177843676E-3</v>
      </c>
      <c r="J45" s="22">
        <v>3.7105970991411219E-3</v>
      </c>
      <c r="K45" s="22" t="e">
        <v>#N/A</v>
      </c>
      <c r="L45" s="23">
        <v>-8.2702147606059651E-3</v>
      </c>
      <c r="N45" s="29">
        <f ca="1"/>
        <v>-8.2457570394635082E-3</v>
      </c>
      <c r="O45" s="29">
        <f ca="1"/>
        <v>1.8496265215544462E-2</v>
      </c>
      <c r="P45" s="29">
        <f ca="1"/>
        <v>-1.1567799665925249E-3</v>
      </c>
      <c r="R45" s="30">
        <f ca="1"/>
        <v>-6.0861423220973654E-3</v>
      </c>
      <c r="S45" s="30">
        <f ca="1"/>
        <v>8.927569906042998E-2</v>
      </c>
      <c r="T45" s="30">
        <f ca="1"/>
        <v>6.0419220907216298E-2</v>
      </c>
      <c r="U45" s="30">
        <f ca="1"/>
        <v>-4.0247713211533642E-2</v>
      </c>
      <c r="V45" s="30">
        <f ca="1"/>
        <v>-1.0405371756829651E-2</v>
      </c>
      <c r="W45" s="30">
        <f ca="1"/>
        <v>-8.2457570394635082E-3</v>
      </c>
      <c r="X45" s="30">
        <f ca="1"/>
        <v>-6.0241570323261717E-3</v>
      </c>
      <c r="Y45" s="30">
        <f ca="1"/>
        <v>-8.6956659177843676E-3</v>
      </c>
      <c r="Z45" s="30">
        <f ca="1"/>
        <v>3.7105970991411219E-3</v>
      </c>
      <c r="AA45" s="30">
        <f ca="1"/>
        <v>-1.1567799665925249E-3</v>
      </c>
      <c r="AB45" s="30">
        <f ca="1"/>
        <v>-8.2702147606059651E-3</v>
      </c>
    </row>
    <row r="46" spans="2:28" x14ac:dyDescent="0.5">
      <c r="B46" s="23">
        <v>-6.1234102684879499E-3</v>
      </c>
      <c r="C46" s="24">
        <v>-4.8969014137681288E-2</v>
      </c>
      <c r="D46" s="24">
        <v>2.3255942121339856E-2</v>
      </c>
      <c r="E46" s="24">
        <v>6.4516146398856611E-2</v>
      </c>
      <c r="F46" s="23">
        <v>3.8089626136790011E-2</v>
      </c>
      <c r="G46" s="23" t="e">
        <v>#N/A</v>
      </c>
      <c r="H46" s="22" t="e">
        <v>#N/A</v>
      </c>
      <c r="I46" s="24">
        <v>-8.7719438106114156E-3</v>
      </c>
      <c r="J46" s="22">
        <v>3.6968794689078432E-3</v>
      </c>
      <c r="K46" s="22" t="e">
        <v>#N/A</v>
      </c>
      <c r="L46" s="23">
        <v>3.2166219944926855E-3</v>
      </c>
      <c r="N46" s="29">
        <f ca="1"/>
        <v>1.5983107934151031E-2</v>
      </c>
      <c r="O46" s="29">
        <f ca="1"/>
        <v>6.6495505132792895E-3</v>
      </c>
      <c r="P46" s="29">
        <f ca="1"/>
        <v>3.6968794689078432E-3</v>
      </c>
      <c r="R46" s="30">
        <f ca="1"/>
        <v>-6.1234102684879499E-3</v>
      </c>
      <c r="S46" s="30">
        <f ca="1"/>
        <v>-4.8969014137681288E-2</v>
      </c>
      <c r="T46" s="30">
        <f ca="1"/>
        <v>2.3255942121339856E-2</v>
      </c>
      <c r="U46" s="30">
        <f ca="1"/>
        <v>6.4516146398856611E-2</v>
      </c>
      <c r="V46" s="30">
        <f ca="1"/>
        <v>3.8089626136790011E-2</v>
      </c>
      <c r="W46" s="30">
        <f ca="1"/>
        <v>1.5983107934151031E-2</v>
      </c>
      <c r="X46" s="30" t="e">
        <f ca="1"/>
        <v>#N/A</v>
      </c>
      <c r="Y46" s="30">
        <f ca="1"/>
        <v>-8.7719438106114156E-3</v>
      </c>
      <c r="Z46" s="30">
        <f ca="1"/>
        <v>3.6968794689078432E-3</v>
      </c>
      <c r="AA46" s="30">
        <f ca="1"/>
        <v>3.6968794689078432E-3</v>
      </c>
      <c r="AB46" s="30">
        <f ca="1"/>
        <v>3.2166219944926855E-3</v>
      </c>
    </row>
    <row r="47" spans="2:28" x14ac:dyDescent="0.5">
      <c r="B47" s="23">
        <v>2.4170616113744048E-2</v>
      </c>
      <c r="C47" s="24">
        <v>-3.7941246221224745E-3</v>
      </c>
      <c r="D47" s="24">
        <v>-1.3636393993603946E-2</v>
      </c>
      <c r="E47" s="24">
        <v>-4.2424202578345338E-2</v>
      </c>
      <c r="F47" s="23">
        <v>-2.0298602513917352E-2</v>
      </c>
      <c r="G47" s="23" t="e">
        <v>#N/A</v>
      </c>
      <c r="H47" s="22">
        <v>-8.484778601379972E-3</v>
      </c>
      <c r="I47" s="24">
        <v>-1.061944589518371E-2</v>
      </c>
      <c r="J47" s="22">
        <v>-1.8416251953780494E-2</v>
      </c>
      <c r="K47" s="22" t="e">
        <v>#N/A</v>
      </c>
      <c r="L47" s="23">
        <v>-5.9374918176314795E-3</v>
      </c>
      <c r="N47" s="29">
        <f ca="1"/>
        <v>1.9360067999133479E-3</v>
      </c>
      <c r="O47" s="29">
        <f ca="1"/>
        <v>-1.528233178137739E-2</v>
      </c>
      <c r="P47" s="29">
        <f ca="1"/>
        <v>-1.3450515277580233E-2</v>
      </c>
      <c r="R47" s="30">
        <f ca="1"/>
        <v>2.4170616113744048E-2</v>
      </c>
      <c r="S47" s="30">
        <f ca="1"/>
        <v>-3.7941246221224745E-3</v>
      </c>
      <c r="T47" s="30">
        <f ca="1"/>
        <v>-1.3636393993603946E-2</v>
      </c>
      <c r="U47" s="30">
        <f ca="1"/>
        <v>-4.2424202578345338E-2</v>
      </c>
      <c r="V47" s="30">
        <f ca="1"/>
        <v>-2.0298602513917352E-2</v>
      </c>
      <c r="W47" s="30">
        <f ca="1"/>
        <v>1.9360067999133479E-3</v>
      </c>
      <c r="X47" s="30">
        <f ca="1"/>
        <v>-8.484778601379972E-3</v>
      </c>
      <c r="Y47" s="30">
        <f ca="1"/>
        <v>-1.061944589518371E-2</v>
      </c>
      <c r="Z47" s="30">
        <f ca="1"/>
        <v>-1.8416251953780494E-2</v>
      </c>
      <c r="AA47" s="30">
        <f ca="1"/>
        <v>-1.3450515277580233E-2</v>
      </c>
      <c r="AB47" s="30">
        <f ca="1"/>
        <v>-5.9374918176314795E-3</v>
      </c>
    </row>
    <row r="48" spans="2:28" x14ac:dyDescent="0.5">
      <c r="B48" s="23">
        <v>-2.1286441462285977E-2</v>
      </c>
      <c r="C48" s="24">
        <v>-1.6321425825146507E-3</v>
      </c>
      <c r="D48" s="24">
        <v>-3.8018446180729359E-2</v>
      </c>
      <c r="E48" s="24">
        <v>-6.3291077162286324E-3</v>
      </c>
      <c r="F48" s="23">
        <v>2.524498390427099E-2</v>
      </c>
      <c r="G48" s="23" t="e">
        <v>#N/A</v>
      </c>
      <c r="H48" s="22">
        <v>-3.6677542817572517E-3</v>
      </c>
      <c r="I48" s="24">
        <v>5.1878375471464899E-2</v>
      </c>
      <c r="J48" s="22">
        <v>-3.4709207759332505E-2</v>
      </c>
      <c r="K48" s="22" t="e">
        <v>#N/A</v>
      </c>
      <c r="L48" s="23">
        <v>3.5957341001242371E-2</v>
      </c>
      <c r="N48" s="29">
        <f ca="1"/>
        <v>1.9792712209925067E-3</v>
      </c>
      <c r="O48" s="29">
        <f ca="1"/>
        <v>8.3712039986469262E-3</v>
      </c>
      <c r="P48" s="29">
        <f ca="1"/>
        <v>-1.9188481020544879E-2</v>
      </c>
      <c r="R48" s="30">
        <f ca="1"/>
        <v>-2.1286441462285977E-2</v>
      </c>
      <c r="S48" s="30">
        <f ca="1"/>
        <v>-1.6321425825146507E-3</v>
      </c>
      <c r="T48" s="30">
        <f ca="1"/>
        <v>-3.8018446180729359E-2</v>
      </c>
      <c r="U48" s="30">
        <f ca="1"/>
        <v>-6.3291077162286324E-3</v>
      </c>
      <c r="V48" s="30">
        <f ca="1"/>
        <v>2.524498390427099E-2</v>
      </c>
      <c r="W48" s="30">
        <f ca="1"/>
        <v>1.9792712209925067E-3</v>
      </c>
      <c r="X48" s="30">
        <f ca="1"/>
        <v>-3.6677542817572517E-3</v>
      </c>
      <c r="Y48" s="30">
        <f ca="1"/>
        <v>5.1878375471464899E-2</v>
      </c>
      <c r="Z48" s="30">
        <f ca="1"/>
        <v>-3.4709207759332505E-2</v>
      </c>
      <c r="AA48" s="30">
        <f ca="1"/>
        <v>-1.9188481020544879E-2</v>
      </c>
      <c r="AB48" s="30">
        <f ca="1"/>
        <v>3.5957341001242371E-2</v>
      </c>
    </row>
    <row r="49" spans="2:28" x14ac:dyDescent="0.5">
      <c r="B49" s="23">
        <v>-9.4562647754137252E-3</v>
      </c>
      <c r="C49" s="24">
        <v>-4.3596687761842112E-3</v>
      </c>
      <c r="D49" s="24">
        <v>-1.1975999412700111E-2</v>
      </c>
      <c r="E49" s="24">
        <v>-0.17834400079270385</v>
      </c>
      <c r="F49" s="23">
        <v>1.0003244933661337E-2</v>
      </c>
      <c r="G49" s="23" t="e">
        <v>#N/A</v>
      </c>
      <c r="H49" s="22">
        <v>-2.4536976171007918E-3</v>
      </c>
      <c r="I49" s="24">
        <v>6.2925094660827074E-2</v>
      </c>
      <c r="J49" s="22">
        <v>-2.526726783295985E-2</v>
      </c>
      <c r="K49" s="22" t="e">
        <v>#N/A</v>
      </c>
      <c r="L49" s="23">
        <v>-1.5451751401825309E-2</v>
      </c>
      <c r="N49" s="29">
        <f ca="1"/>
        <v>2.7349007912380596E-4</v>
      </c>
      <c r="O49" s="29">
        <f ca="1"/>
        <v>-2.9441265144517281E-2</v>
      </c>
      <c r="P49" s="29">
        <f ca="1"/>
        <v>-1.3860482725030321E-2</v>
      </c>
      <c r="R49" s="30">
        <f ca="1"/>
        <v>-9.4562647754137252E-3</v>
      </c>
      <c r="S49" s="30">
        <f ca="1"/>
        <v>-4.3596687761842112E-3</v>
      </c>
      <c r="T49" s="30">
        <f ca="1"/>
        <v>-1.1975999412700111E-2</v>
      </c>
      <c r="U49" s="30">
        <f ca="1"/>
        <v>-0.17834400079270385</v>
      </c>
      <c r="V49" s="30">
        <f ca="1"/>
        <v>1.0003244933661337E-2</v>
      </c>
      <c r="W49" s="30">
        <f ca="1"/>
        <v>2.7349007912380596E-4</v>
      </c>
      <c r="X49" s="30">
        <f ca="1"/>
        <v>-2.4536976171007918E-3</v>
      </c>
      <c r="Y49" s="30">
        <f ca="1"/>
        <v>6.2925094660827074E-2</v>
      </c>
      <c r="Z49" s="30">
        <f ca="1"/>
        <v>-2.526726783295985E-2</v>
      </c>
      <c r="AA49" s="30">
        <f ca="1"/>
        <v>-1.3860482725030321E-2</v>
      </c>
      <c r="AB49" s="30">
        <f ca="1"/>
        <v>-1.5451751401825309E-2</v>
      </c>
    </row>
    <row r="50" spans="2:28" x14ac:dyDescent="0.5">
      <c r="B50" s="23">
        <v>-7.207637231503583E-2</v>
      </c>
      <c r="C50" s="24">
        <v>-1.4230991919397806E-2</v>
      </c>
      <c r="D50" s="24">
        <v>0.15151502849035037</v>
      </c>
      <c r="E50" s="24">
        <v>6.2015538977558293E-2</v>
      </c>
      <c r="F50" s="23">
        <v>4.1621515094539152E-2</v>
      </c>
      <c r="G50" s="23" t="e">
        <v>#N/A</v>
      </c>
      <c r="H50" s="22">
        <v>6.7648193342988439E-3</v>
      </c>
      <c r="I50" s="24">
        <v>-5.2799977316013602E-2</v>
      </c>
      <c r="J50" s="22">
        <v>-6.8793622785695119E-2</v>
      </c>
      <c r="K50" s="22" t="e">
        <v>#N/A</v>
      </c>
      <c r="L50" s="23">
        <v>-3.5146069547764558E-4</v>
      </c>
      <c r="N50" s="29">
        <f ca="1"/>
        <v>-1.5227428610248339E-2</v>
      </c>
      <c r="O50" s="29">
        <f ca="1"/>
        <v>2.9229627507403922E-2</v>
      </c>
      <c r="P50" s="29">
        <f ca="1"/>
        <v>-3.1014401725698137E-2</v>
      </c>
      <c r="R50" s="30">
        <f ca="1"/>
        <v>-7.207637231503583E-2</v>
      </c>
      <c r="S50" s="30">
        <f ca="1"/>
        <v>-1.4230991919397806E-2</v>
      </c>
      <c r="T50" s="30">
        <f ca="1"/>
        <v>0.15151502849035037</v>
      </c>
      <c r="U50" s="30">
        <f ca="1"/>
        <v>6.2015538977558293E-2</v>
      </c>
      <c r="V50" s="30">
        <f ca="1"/>
        <v>4.1621515094539152E-2</v>
      </c>
      <c r="W50" s="30">
        <f ca="1"/>
        <v>-1.5227428610248339E-2</v>
      </c>
      <c r="X50" s="30">
        <f ca="1"/>
        <v>6.7648193342988439E-3</v>
      </c>
      <c r="Y50" s="30">
        <f ca="1"/>
        <v>-5.2799977316013602E-2</v>
      </c>
      <c r="Z50" s="30">
        <f ca="1"/>
        <v>-6.8793622785695119E-2</v>
      </c>
      <c r="AA50" s="30">
        <f ca="1"/>
        <v>-3.1014401725698137E-2</v>
      </c>
      <c r="AB50" s="30">
        <f ca="1"/>
        <v>-3.5146069547764558E-4</v>
      </c>
    </row>
    <row r="51" spans="2:28" x14ac:dyDescent="0.5">
      <c r="B51" s="23">
        <v>4.2695473251028737E-2</v>
      </c>
      <c r="C51" s="24">
        <v>1.6102110188408236E-2</v>
      </c>
      <c r="D51" s="24">
        <v>-6.6315677787818883E-2</v>
      </c>
      <c r="E51" s="24">
        <v>8.759124405160823E-2</v>
      </c>
      <c r="F51" s="23">
        <v>2.8487538332004902E-3</v>
      </c>
      <c r="G51" s="23" t="e">
        <v>#N/A</v>
      </c>
      <c r="H51" s="22">
        <v>-4.2761588340968215E-3</v>
      </c>
      <c r="I51" s="24">
        <v>-5.0675661413228101E-2</v>
      </c>
      <c r="J51" s="22">
        <v>1.0706701912891026E-2</v>
      </c>
      <c r="K51" s="22" t="e">
        <v>#N/A</v>
      </c>
      <c r="L51" s="23">
        <v>6.0339776088167651E-2</v>
      </c>
      <c r="N51" s="29">
        <f ca="1"/>
        <v>2.2772113542114614E-2</v>
      </c>
      <c r="O51" s="29">
        <f ca="1"/>
        <v>9.4083582254274271E-3</v>
      </c>
      <c r="P51" s="29">
        <f ca="1"/>
        <v>3.2152715393971021E-3</v>
      </c>
      <c r="R51" s="30">
        <f ca="1"/>
        <v>4.2695473251028737E-2</v>
      </c>
      <c r="S51" s="30">
        <f ca="1"/>
        <v>1.6102110188408236E-2</v>
      </c>
      <c r="T51" s="30">
        <f ca="1"/>
        <v>-6.6315677787818883E-2</v>
      </c>
      <c r="U51" s="30">
        <f ca="1"/>
        <v>8.759124405160823E-2</v>
      </c>
      <c r="V51" s="30">
        <f ca="1"/>
        <v>2.8487538332004902E-3</v>
      </c>
      <c r="W51" s="30">
        <f ca="1"/>
        <v>2.2772113542114614E-2</v>
      </c>
      <c r="X51" s="30">
        <f ca="1"/>
        <v>-4.2761588340968215E-3</v>
      </c>
      <c r="Y51" s="30">
        <f ca="1"/>
        <v>-5.0675661413228101E-2</v>
      </c>
      <c r="Z51" s="30">
        <f ca="1"/>
        <v>1.0706701912891026E-2</v>
      </c>
      <c r="AA51" s="30">
        <f ca="1"/>
        <v>3.2152715393971021E-3</v>
      </c>
      <c r="AB51" s="30">
        <f ca="1"/>
        <v>6.0339776088167651E-2</v>
      </c>
    </row>
    <row r="52" spans="2:28" x14ac:dyDescent="0.5">
      <c r="B52" s="23">
        <v>5.3280710409472132E-2</v>
      </c>
      <c r="C52" s="24">
        <v>1.8032783467976765E-2</v>
      </c>
      <c r="D52" s="24">
        <v>-1.9165769500216312E-2</v>
      </c>
      <c r="E52" s="24">
        <v>-4.3624199197601521E-2</v>
      </c>
      <c r="F52" s="23">
        <v>1.3358336871128085E-2</v>
      </c>
      <c r="G52" s="23" t="e">
        <v>#N/A</v>
      </c>
      <c r="H52" s="22">
        <v>-4.2944440295189512E-3</v>
      </c>
      <c r="I52" s="24">
        <v>5.3380666023259415E-3</v>
      </c>
      <c r="J52" s="22">
        <v>4.1313443403585559E-2</v>
      </c>
      <c r="K52" s="22" t="e">
        <v>#N/A</v>
      </c>
      <c r="L52" s="23">
        <v>2.0552544652053362E-2</v>
      </c>
      <c r="N52" s="29">
        <f ca="1"/>
        <v>3.3319523640300108E-2</v>
      </c>
      <c r="O52" s="29">
        <f ca="1"/>
        <v>-3.7733147950923529E-3</v>
      </c>
      <c r="P52" s="29">
        <f ca="1"/>
        <v>1.8509499687033304E-2</v>
      </c>
      <c r="R52" s="30">
        <f ca="1"/>
        <v>5.3280710409472132E-2</v>
      </c>
      <c r="S52" s="30">
        <f ca="1"/>
        <v>1.8032783467976765E-2</v>
      </c>
      <c r="T52" s="30">
        <f ca="1"/>
        <v>-1.9165769500216312E-2</v>
      </c>
      <c r="U52" s="30">
        <f ca="1"/>
        <v>-4.3624199197601521E-2</v>
      </c>
      <c r="V52" s="30">
        <f ca="1"/>
        <v>1.3358336871128085E-2</v>
      </c>
      <c r="W52" s="30">
        <f ca="1"/>
        <v>3.3319523640300108E-2</v>
      </c>
      <c r="X52" s="30">
        <f ca="1"/>
        <v>-4.2944440295189512E-3</v>
      </c>
      <c r="Y52" s="30">
        <f ca="1"/>
        <v>5.3380666023259415E-3</v>
      </c>
      <c r="Z52" s="30">
        <f ca="1"/>
        <v>4.1313443403585559E-2</v>
      </c>
      <c r="AA52" s="30">
        <f ca="1"/>
        <v>1.8509499687033304E-2</v>
      </c>
      <c r="AB52" s="30">
        <f ca="1"/>
        <v>2.0552544652053362E-2</v>
      </c>
    </row>
    <row r="53" spans="2:28" x14ac:dyDescent="0.5">
      <c r="B53" s="23">
        <v>2.7634660421545609E-2</v>
      </c>
      <c r="C53" s="24">
        <v>3.864741025965257E-2</v>
      </c>
      <c r="D53" s="24">
        <v>4.5977115024651294E-3</v>
      </c>
      <c r="E53" s="24">
        <v>1.4035158459685171E-2</v>
      </c>
      <c r="F53" s="23">
        <v>-0.10932227137074468</v>
      </c>
      <c r="G53" s="23" t="e">
        <v>#N/A</v>
      </c>
      <c r="H53" s="22">
        <v>-6.1591166926844299E-4</v>
      </c>
      <c r="I53" s="24">
        <v>9.380533998322127E-2</v>
      </c>
      <c r="J53" s="22">
        <v>-3.0518312817366944E-3</v>
      </c>
      <c r="K53" s="22" t="e">
        <v>#N/A</v>
      </c>
      <c r="L53" s="23">
        <v>-2.5985810161577305E-3</v>
      </c>
      <c r="N53" s="29">
        <f ca="1"/>
        <v>-4.0843805474599537E-2</v>
      </c>
      <c r="O53" s="29">
        <f ca="1"/>
        <v>2.9697407837773283E-2</v>
      </c>
      <c r="P53" s="29">
        <f ca="1"/>
        <v>-1.8338714755025687E-3</v>
      </c>
      <c r="R53" s="30">
        <f ca="1"/>
        <v>2.7634660421545609E-2</v>
      </c>
      <c r="S53" s="30">
        <f ca="1"/>
        <v>3.864741025965257E-2</v>
      </c>
      <c r="T53" s="30">
        <f ca="1"/>
        <v>4.5977115024651294E-3</v>
      </c>
      <c r="U53" s="30">
        <f ca="1"/>
        <v>1.4035158459685171E-2</v>
      </c>
      <c r="V53" s="30">
        <f ca="1"/>
        <v>-0.10932227137074468</v>
      </c>
      <c r="W53" s="30">
        <f ca="1"/>
        <v>-4.0843805474599537E-2</v>
      </c>
      <c r="X53" s="30">
        <f ca="1"/>
        <v>-6.1591166926844299E-4</v>
      </c>
      <c r="Y53" s="30">
        <f ca="1"/>
        <v>9.380533998322127E-2</v>
      </c>
      <c r="Z53" s="30">
        <f ca="1"/>
        <v>-3.0518312817366944E-3</v>
      </c>
      <c r="AA53" s="30">
        <f ca="1"/>
        <v>-1.8338714755025687E-3</v>
      </c>
      <c r="AB53" s="30">
        <f ca="1"/>
        <v>-2.5985810161577305E-3</v>
      </c>
    </row>
    <row r="54" spans="2:28" x14ac:dyDescent="0.5">
      <c r="B54" s="23">
        <v>-1.504102096627169E-2</v>
      </c>
      <c r="C54" s="24">
        <v>-2.2739045239450251E-2</v>
      </c>
      <c r="D54" s="24">
        <v>1.1440950185266363E-3</v>
      </c>
      <c r="E54" s="24">
        <v>-2.4221511806380103E-2</v>
      </c>
      <c r="F54" s="23">
        <v>5.3162079447197641E-3</v>
      </c>
      <c r="G54" s="23" t="e">
        <v>#N/A</v>
      </c>
      <c r="H54" s="22">
        <v>-1.8495870507821977E-3</v>
      </c>
      <c r="I54" s="24">
        <v>-1.9417524806711661E-2</v>
      </c>
      <c r="J54" s="22">
        <v>-9.1836589115461553E-3</v>
      </c>
      <c r="K54" s="22" t="e">
        <v>#N/A</v>
      </c>
      <c r="L54" s="23">
        <v>-1.7911507224759537E-2</v>
      </c>
      <c r="N54" s="29">
        <f ca="1"/>
        <v>-4.8624065107759629E-3</v>
      </c>
      <c r="O54" s="29">
        <f ca="1"/>
        <v>-1.6629098811754985E-2</v>
      </c>
      <c r="P54" s="29">
        <f ca="1"/>
        <v>-5.5166229811641765E-3</v>
      </c>
      <c r="R54" s="30">
        <f ca="1"/>
        <v>-1.504102096627169E-2</v>
      </c>
      <c r="S54" s="30">
        <f ca="1"/>
        <v>-2.2739045239450251E-2</v>
      </c>
      <c r="T54" s="30">
        <f ca="1"/>
        <v>1.1440950185266363E-3</v>
      </c>
      <c r="U54" s="30">
        <f ca="1"/>
        <v>-2.4221511806380103E-2</v>
      </c>
      <c r="V54" s="30">
        <f ca="1"/>
        <v>5.3162079447197641E-3</v>
      </c>
      <c r="W54" s="30">
        <f ca="1"/>
        <v>-4.8624065107759629E-3</v>
      </c>
      <c r="X54" s="30">
        <f ca="1"/>
        <v>-1.8495870507821977E-3</v>
      </c>
      <c r="Y54" s="30">
        <f ca="1"/>
        <v>-1.9417524806711661E-2</v>
      </c>
      <c r="Z54" s="30">
        <f ca="1"/>
        <v>-9.1836589115461553E-3</v>
      </c>
      <c r="AA54" s="30">
        <f ca="1"/>
        <v>-5.5166229811641765E-3</v>
      </c>
      <c r="AB54" s="30">
        <f ca="1"/>
        <v>-1.7911507224759537E-2</v>
      </c>
    </row>
    <row r="55" spans="2:28" x14ac:dyDescent="0.5">
      <c r="B55" s="23">
        <v>4.6274872744089812E-4</v>
      </c>
      <c r="C55" s="24">
        <v>2.3796973377608666E-2</v>
      </c>
      <c r="D55" s="24">
        <v>1.2571457625786708E-2</v>
      </c>
      <c r="E55" s="24">
        <v>-1.4184383971609038E-2</v>
      </c>
      <c r="F55" s="23">
        <v>-2.3606065300747603E-2</v>
      </c>
      <c r="G55" s="23" t="e">
        <v>#N/A</v>
      </c>
      <c r="H55" s="22">
        <v>-4.5522203537952111E-3</v>
      </c>
      <c r="I55" s="24">
        <v>-9.9009687543789582E-3</v>
      </c>
      <c r="J55" s="22">
        <v>2.0596745746324086E-3</v>
      </c>
      <c r="K55" s="22" t="e">
        <v>#N/A</v>
      </c>
      <c r="L55" s="23">
        <v>9.3954960655189268E-3</v>
      </c>
      <c r="N55" s="29">
        <f ca="1"/>
        <v>-1.1571658286653352E-2</v>
      </c>
      <c r="O55" s="29">
        <f ca="1"/>
        <v>4.3357148685852611E-3</v>
      </c>
      <c r="P55" s="29">
        <f ca="1"/>
        <v>-1.2462728895814013E-3</v>
      </c>
      <c r="R55" s="30">
        <f ca="1"/>
        <v>4.6274872744089812E-4</v>
      </c>
      <c r="S55" s="30">
        <f ca="1"/>
        <v>2.3796973377608666E-2</v>
      </c>
      <c r="T55" s="30">
        <f ca="1"/>
        <v>1.2571457625786708E-2</v>
      </c>
      <c r="U55" s="30">
        <f ca="1"/>
        <v>-1.4184383971609038E-2</v>
      </c>
      <c r="V55" s="30">
        <f ca="1"/>
        <v>-2.3606065300747603E-2</v>
      </c>
      <c r="W55" s="30">
        <f ca="1"/>
        <v>-1.1571658286653352E-2</v>
      </c>
      <c r="X55" s="30">
        <f ca="1"/>
        <v>-4.5522203537952111E-3</v>
      </c>
      <c r="Y55" s="30">
        <f ca="1"/>
        <v>-9.9009687543789582E-3</v>
      </c>
      <c r="Z55" s="30">
        <f ca="1"/>
        <v>2.0596745746324086E-3</v>
      </c>
      <c r="AA55" s="30">
        <f ca="1"/>
        <v>-1.2462728895814013E-3</v>
      </c>
      <c r="AB55" s="30">
        <f ca="1"/>
        <v>9.3954960655189268E-3</v>
      </c>
    </row>
    <row r="56" spans="2:28" x14ac:dyDescent="0.5">
      <c r="B56" s="23">
        <v>2.1276595744680771E-2</v>
      </c>
      <c r="C56" s="24">
        <v>-3.6156866021372913E-3</v>
      </c>
      <c r="D56" s="24">
        <v>-2.8216697365598065E-2</v>
      </c>
      <c r="E56" s="24">
        <v>5.7553988301194625E-2</v>
      </c>
      <c r="F56" s="23">
        <v>-3.609186187569724E-2</v>
      </c>
      <c r="G56" s="23" t="e">
        <v>#N/A</v>
      </c>
      <c r="H56" s="22">
        <v>1.6052175592975226E-2</v>
      </c>
      <c r="I56" s="24">
        <v>9.9999782263424652E-3</v>
      </c>
      <c r="J56" s="22">
        <v>2.2610479170898312E-2</v>
      </c>
      <c r="K56" s="22" t="e">
        <v>#N/A</v>
      </c>
      <c r="L56" s="23">
        <v>-2.1900422816812926E-3</v>
      </c>
      <c r="N56" s="29">
        <f ca="1"/>
        <v>-7.4076330655082345E-3</v>
      </c>
      <c r="O56" s="29">
        <f ca="1"/>
        <v>6.706308055624088E-3</v>
      </c>
      <c r="P56" s="29">
        <f ca="1"/>
        <v>1.9331327381936769E-2</v>
      </c>
      <c r="R56" s="30">
        <f ca="1"/>
        <v>2.1276595744680771E-2</v>
      </c>
      <c r="S56" s="30">
        <f ca="1"/>
        <v>-3.6156866021372913E-3</v>
      </c>
      <c r="T56" s="30">
        <f ca="1"/>
        <v>-2.8216697365598065E-2</v>
      </c>
      <c r="U56" s="30">
        <f ca="1"/>
        <v>5.7553988301194625E-2</v>
      </c>
      <c r="V56" s="30">
        <f ca="1"/>
        <v>-3.609186187569724E-2</v>
      </c>
      <c r="W56" s="30">
        <f ca="1"/>
        <v>-7.4076330655082345E-3</v>
      </c>
      <c r="X56" s="30">
        <f ca="1"/>
        <v>1.6052175592975226E-2</v>
      </c>
      <c r="Y56" s="30">
        <f ca="1"/>
        <v>9.9999782263424652E-3</v>
      </c>
      <c r="Z56" s="30">
        <f ca="1"/>
        <v>2.2610479170898312E-2</v>
      </c>
      <c r="AA56" s="30">
        <f ca="1"/>
        <v>1.9331327381936769E-2</v>
      </c>
      <c r="AB56" s="30">
        <f ca="1"/>
        <v>-2.1900422816812926E-3</v>
      </c>
    </row>
    <row r="57" spans="2:28" x14ac:dyDescent="0.5">
      <c r="B57" s="23">
        <v>2.0833333333333259E-2</v>
      </c>
      <c r="C57" s="24" t="e">
        <v>#N/A</v>
      </c>
      <c r="D57" s="24">
        <v>4.5296196913295228E-2</v>
      </c>
      <c r="E57" s="24">
        <v>2.3809500639594416E-2</v>
      </c>
      <c r="F57" s="23">
        <v>-1.1192544970114571E-2</v>
      </c>
      <c r="G57" s="23" t="e">
        <v>#N/A</v>
      </c>
      <c r="H57" s="22">
        <v>2.5954183491344818E-2</v>
      </c>
      <c r="I57" s="24">
        <v>1.1551286431393137E-2</v>
      </c>
      <c r="J57" s="22">
        <v>2.2110549061877594E-2</v>
      </c>
      <c r="K57" s="22" t="e">
        <v>#N/A</v>
      </c>
      <c r="L57" s="23">
        <v>-1.5364151365866441E-3</v>
      </c>
      <c r="N57" s="29">
        <f ca="1"/>
        <v>4.8203941816093443E-3</v>
      </c>
      <c r="O57" s="29">
        <f ca="1"/>
        <v>1.9780142211924034E-2</v>
      </c>
      <c r="P57" s="29">
        <f ca="1"/>
        <v>2.4032366276611206E-2</v>
      </c>
      <c r="R57" s="30">
        <f ca="1"/>
        <v>2.0833333333333259E-2</v>
      </c>
      <c r="S57" s="30">
        <f ca="1"/>
        <v>1.9780142211924034E-2</v>
      </c>
      <c r="T57" s="30">
        <f ca="1"/>
        <v>4.5296196913295228E-2</v>
      </c>
      <c r="U57" s="30">
        <f ca="1"/>
        <v>2.3809500639594416E-2</v>
      </c>
      <c r="V57" s="30">
        <f ca="1"/>
        <v>-1.1192544970114571E-2</v>
      </c>
      <c r="W57" s="30">
        <f ca="1"/>
        <v>4.8203941816093443E-3</v>
      </c>
      <c r="X57" s="30">
        <f ca="1"/>
        <v>2.5954183491344818E-2</v>
      </c>
      <c r="Y57" s="30">
        <f ca="1"/>
        <v>1.1551286431393137E-2</v>
      </c>
      <c r="Z57" s="30">
        <f ca="1"/>
        <v>2.2110549061877594E-2</v>
      </c>
      <c r="AA57" s="30">
        <f ca="1"/>
        <v>2.4032366276611206E-2</v>
      </c>
      <c r="AB57" s="30">
        <f ca="1"/>
        <v>-1.5364151365866441E-3</v>
      </c>
    </row>
    <row r="58" spans="2:28" x14ac:dyDescent="0.5">
      <c r="B58" s="23">
        <v>4.4365572315883117E-3</v>
      </c>
      <c r="C58" s="24" t="e">
        <v>#N/A</v>
      </c>
      <c r="D58" s="24">
        <v>0.19111111922507429</v>
      </c>
      <c r="E58" s="24">
        <v>-2.990030380546882E-2</v>
      </c>
      <c r="F58" s="23">
        <v>-1.7001501532017849E-2</v>
      </c>
      <c r="G58" s="23" t="e">
        <v>#N/A</v>
      </c>
      <c r="H58" s="22">
        <v>-1.7856556664230805E-3</v>
      </c>
      <c r="I58" s="24">
        <v>-6.5253323405077834E-3</v>
      </c>
      <c r="J58" s="22">
        <v>1.9665801499534119E-2</v>
      </c>
      <c r="K58" s="22" t="e">
        <v>#N/A</v>
      </c>
      <c r="L58" s="23">
        <v>-5.3857276916000618E-3</v>
      </c>
      <c r="N58" s="29">
        <f ca="1"/>
        <v>-6.2824721502147685E-3</v>
      </c>
      <c r="O58" s="29">
        <f ca="1"/>
        <v>3.7324938846874406E-2</v>
      </c>
      <c r="P58" s="29">
        <f ca="1"/>
        <v>8.9400729165555193E-3</v>
      </c>
      <c r="R58" s="30">
        <f ca="1"/>
        <v>4.4365572315883117E-3</v>
      </c>
      <c r="S58" s="30">
        <f ca="1"/>
        <v>3.7324938846874406E-2</v>
      </c>
      <c r="T58" s="30">
        <f ca="1"/>
        <v>0.19111111922507429</v>
      </c>
      <c r="U58" s="30">
        <f ca="1"/>
        <v>-2.990030380546882E-2</v>
      </c>
      <c r="V58" s="30">
        <f ca="1"/>
        <v>-1.7001501532017849E-2</v>
      </c>
      <c r="W58" s="30">
        <f ca="1"/>
        <v>-6.2824721502147685E-3</v>
      </c>
      <c r="X58" s="30">
        <f ca="1"/>
        <v>-1.7856556664230805E-3</v>
      </c>
      <c r="Y58" s="30">
        <f ca="1"/>
        <v>-6.5253323405077834E-3</v>
      </c>
      <c r="Z58" s="30">
        <f ca="1"/>
        <v>1.9665801499534119E-2</v>
      </c>
      <c r="AA58" s="30">
        <f ca="1"/>
        <v>8.9400729165555193E-3</v>
      </c>
      <c r="AB58" s="30">
        <f ca="1"/>
        <v>-5.3857276916000618E-3</v>
      </c>
    </row>
    <row r="59" spans="2:28" x14ac:dyDescent="0.5">
      <c r="B59" s="23">
        <v>8.3922261484099536E-3</v>
      </c>
      <c r="C59" s="24">
        <v>-2.5920757924345894E-3</v>
      </c>
      <c r="D59" s="24">
        <v>-4.2910484935410498E-2</v>
      </c>
      <c r="E59" s="24">
        <v>1.0273962536276882E-2</v>
      </c>
      <c r="F59" s="23">
        <v>3.2367768984342682E-4</v>
      </c>
      <c r="G59" s="23" t="e">
        <v>#N/A</v>
      </c>
      <c r="H59" s="22">
        <v>1.7888959301900709E-2</v>
      </c>
      <c r="I59" s="24">
        <v>5.9113261439074138E-2</v>
      </c>
      <c r="J59" s="22">
        <v>9.6419493649735344E-4</v>
      </c>
      <c r="K59" s="22" t="e">
        <v>#N/A</v>
      </c>
      <c r="L59" s="23">
        <v>-5.8569376621923075E-3</v>
      </c>
      <c r="N59" s="29">
        <f ca="1"/>
        <v>4.3579519191266902E-3</v>
      </c>
      <c r="O59" s="29">
        <f ca="1"/>
        <v>3.6055451170627249E-3</v>
      </c>
      <c r="P59" s="29">
        <f ca="1"/>
        <v>9.4265771191990311E-3</v>
      </c>
      <c r="R59" s="30">
        <f ca="1"/>
        <v>8.3922261484099536E-3</v>
      </c>
      <c r="S59" s="30">
        <f ca="1"/>
        <v>-2.5920757924345894E-3</v>
      </c>
      <c r="T59" s="30">
        <f ca="1"/>
        <v>-4.2910484935410498E-2</v>
      </c>
      <c r="U59" s="30">
        <f ca="1"/>
        <v>1.0273962536276882E-2</v>
      </c>
      <c r="V59" s="30">
        <f ca="1"/>
        <v>3.2367768984342682E-4</v>
      </c>
      <c r="W59" s="30">
        <f ca="1"/>
        <v>4.3579519191266902E-3</v>
      </c>
      <c r="X59" s="30">
        <f ca="1"/>
        <v>1.7888959301900709E-2</v>
      </c>
      <c r="Y59" s="30">
        <f ca="1"/>
        <v>5.9113261439074138E-2</v>
      </c>
      <c r="Z59" s="30">
        <f ca="1"/>
        <v>9.6419493649735344E-4</v>
      </c>
      <c r="AA59" s="30">
        <f ca="1"/>
        <v>9.4265771191990311E-3</v>
      </c>
      <c r="AB59" s="30">
        <f ca="1"/>
        <v>-5.8569376621923075E-3</v>
      </c>
    </row>
    <row r="60" spans="2:28" x14ac:dyDescent="0.5">
      <c r="B60" s="23">
        <v>-1.0512483574244391E-2</v>
      </c>
      <c r="C60" s="24">
        <v>3.378376435877195E-2</v>
      </c>
      <c r="D60" s="24">
        <v>6.4327570386834676E-2</v>
      </c>
      <c r="E60" s="24">
        <v>-1.3559308883548948E-2</v>
      </c>
      <c r="F60" s="23">
        <v>-1.6827698352973597E-2</v>
      </c>
      <c r="G60" s="23" t="e">
        <v>#N/A</v>
      </c>
      <c r="H60" s="22">
        <v>7.6157769117410901E-3</v>
      </c>
      <c r="I60" s="24">
        <v>-6.2015514115890458E-2</v>
      </c>
      <c r="J60" s="22">
        <v>-4.8169192744772493E-3</v>
      </c>
      <c r="K60" s="22" t="e">
        <v>#N/A</v>
      </c>
      <c r="L60" s="23">
        <v>4.4433555792156021E-4</v>
      </c>
      <c r="N60" s="29">
        <f ca="1"/>
        <v>-1.3670090963608994E-2</v>
      </c>
      <c r="O60" s="29">
        <f ca="1"/>
        <v>4.5961694608177561E-3</v>
      </c>
      <c r="P60" s="29">
        <f ca="1"/>
        <v>1.3994288186319204E-3</v>
      </c>
      <c r="R60" s="30">
        <f ca="1"/>
        <v>-1.0512483574244391E-2</v>
      </c>
      <c r="S60" s="30">
        <f ca="1"/>
        <v>3.378376435877195E-2</v>
      </c>
      <c r="T60" s="30">
        <f ca="1"/>
        <v>6.4327570386834676E-2</v>
      </c>
      <c r="U60" s="30">
        <f ca="1"/>
        <v>-1.3559308883548948E-2</v>
      </c>
      <c r="V60" s="30">
        <f ca="1"/>
        <v>-1.6827698352973597E-2</v>
      </c>
      <c r="W60" s="30">
        <f ca="1"/>
        <v>-1.3670090963608994E-2</v>
      </c>
      <c r="X60" s="30">
        <f ca="1"/>
        <v>7.6157769117410901E-3</v>
      </c>
      <c r="Y60" s="30">
        <f ca="1"/>
        <v>-6.2015514115890458E-2</v>
      </c>
      <c r="Z60" s="30">
        <f ca="1"/>
        <v>-4.8169192744772493E-3</v>
      </c>
      <c r="AA60" s="30">
        <f ca="1"/>
        <v>1.3994288186319204E-3</v>
      </c>
      <c r="AB60" s="30">
        <f ca="1"/>
        <v>4.4433555792156021E-4</v>
      </c>
    </row>
    <row r="61" spans="2:28" x14ac:dyDescent="0.5">
      <c r="B61" s="23">
        <v>-5.0464807436918946E-2</v>
      </c>
      <c r="C61" s="24">
        <v>-1.5082918364325404E-2</v>
      </c>
      <c r="D61" s="24">
        <v>0.10805861420609197</v>
      </c>
      <c r="E61" s="24">
        <v>2.0618536429497958E-2</v>
      </c>
      <c r="F61" s="23">
        <v>1.1002945211067372E-2</v>
      </c>
      <c r="G61" s="23" t="e">
        <v>#N/A</v>
      </c>
      <c r="H61" s="22">
        <v>7.848579487233609E-3</v>
      </c>
      <c r="I61" s="24">
        <v>-5.7851238117591852E-2</v>
      </c>
      <c r="J61" s="22">
        <v>-1.5488894280870524E-2</v>
      </c>
      <c r="K61" s="22" t="e">
        <v>#N/A</v>
      </c>
      <c r="L61" s="23">
        <v>-3.3299851228418831E-4</v>
      </c>
      <c r="N61" s="29">
        <f ca="1"/>
        <v>-1.9730931112925787E-2</v>
      </c>
      <c r="O61" s="29">
        <f ca="1"/>
        <v>1.1081999128277698E-2</v>
      </c>
      <c r="P61" s="29">
        <f ca="1"/>
        <v>-3.8201573968184577E-3</v>
      </c>
      <c r="R61" s="30">
        <f ca="1"/>
        <v>-5.0464807436918946E-2</v>
      </c>
      <c r="S61" s="30">
        <f ca="1"/>
        <v>-1.5082918364325404E-2</v>
      </c>
      <c r="T61" s="30">
        <f ca="1"/>
        <v>0.10805861420609197</v>
      </c>
      <c r="U61" s="30">
        <f ca="1"/>
        <v>2.0618536429497958E-2</v>
      </c>
      <c r="V61" s="30">
        <f ca="1"/>
        <v>1.1002945211067372E-2</v>
      </c>
      <c r="W61" s="30">
        <f ca="1"/>
        <v>-1.9730931112925787E-2</v>
      </c>
      <c r="X61" s="30">
        <f ca="1"/>
        <v>7.848579487233609E-3</v>
      </c>
      <c r="Y61" s="30">
        <f ca="1"/>
        <v>-5.7851238117591852E-2</v>
      </c>
      <c r="Z61" s="30">
        <f ca="1"/>
        <v>-1.5488894280870524E-2</v>
      </c>
      <c r="AA61" s="30">
        <f ca="1"/>
        <v>-3.8201573968184577E-3</v>
      </c>
      <c r="AB61" s="30">
        <f ca="1"/>
        <v>-3.3299851228418831E-4</v>
      </c>
    </row>
    <row r="62" spans="2:28" x14ac:dyDescent="0.5">
      <c r="B62" s="23">
        <v>9.7902097902098362E-3</v>
      </c>
      <c r="C62" s="24">
        <v>-8.1674245107635768E-3</v>
      </c>
      <c r="D62" s="24">
        <v>2.8099130735794731E-2</v>
      </c>
      <c r="E62" s="24">
        <v>-3.3670001235445168E-3</v>
      </c>
      <c r="F62" s="23">
        <v>2.0696769083865529E-2</v>
      </c>
      <c r="G62" s="23" t="e">
        <v>#N/A</v>
      </c>
      <c r="H62" s="22">
        <v>9.5184503867258297E-3</v>
      </c>
      <c r="I62" s="24">
        <v>-3.5087974543654976E-3</v>
      </c>
      <c r="J62" s="22">
        <v>-3.6381465829635529E-2</v>
      </c>
      <c r="K62" s="22" t="e">
        <v>#N/A</v>
      </c>
      <c r="L62" s="23">
        <v>-1.2227335673549167E-3</v>
      </c>
      <c r="N62" s="29">
        <f ca="1"/>
        <v>1.5243489437037683E-2</v>
      </c>
      <c r="O62" s="29">
        <f ca="1"/>
        <v>2.3666350159532445E-3</v>
      </c>
      <c r="P62" s="29">
        <f ca="1"/>
        <v>-1.343150772145485E-2</v>
      </c>
      <c r="R62" s="30">
        <f ca="1"/>
        <v>9.7902097902098362E-3</v>
      </c>
      <c r="S62" s="30">
        <f ca="1"/>
        <v>-8.1674245107635768E-3</v>
      </c>
      <c r="T62" s="30">
        <f ca="1"/>
        <v>2.8099130735794731E-2</v>
      </c>
      <c r="U62" s="30">
        <f ca="1"/>
        <v>-3.3670001235445168E-3</v>
      </c>
      <c r="V62" s="30">
        <f ca="1"/>
        <v>2.0696769083865529E-2</v>
      </c>
      <c r="W62" s="30">
        <f ca="1"/>
        <v>1.5243489437037683E-2</v>
      </c>
      <c r="X62" s="30">
        <f ca="1"/>
        <v>9.5184503867258297E-3</v>
      </c>
      <c r="Y62" s="30">
        <f ca="1"/>
        <v>-3.5087974543654976E-3</v>
      </c>
      <c r="Z62" s="30">
        <f ca="1"/>
        <v>-3.6381465829635529E-2</v>
      </c>
      <c r="AA62" s="30">
        <f ca="1"/>
        <v>-1.343150772145485E-2</v>
      </c>
      <c r="AB62" s="30">
        <f ca="1"/>
        <v>-1.2227335673549167E-3</v>
      </c>
    </row>
    <row r="63" spans="2:28" x14ac:dyDescent="0.5">
      <c r="B63" s="23">
        <v>3.3702677746999088E-2</v>
      </c>
      <c r="C63" s="24">
        <v>5.1467981084774017E-4</v>
      </c>
      <c r="D63" s="24">
        <v>-3.8585295248994567E-2</v>
      </c>
      <c r="E63" s="24">
        <v>1.3513500451867833E-2</v>
      </c>
      <c r="F63" s="23">
        <v>5.4223418673664536E-3</v>
      </c>
      <c r="G63" s="23" t="e">
        <v>#N/A</v>
      </c>
      <c r="H63" s="22">
        <v>-1.2000048188834267E-2</v>
      </c>
      <c r="I63" s="24">
        <v>4.4014155810921496E-2</v>
      </c>
      <c r="J63" s="22">
        <v>1.3265315874789518E-2</v>
      </c>
      <c r="K63" s="22" t="e">
        <v>#N/A</v>
      </c>
      <c r="L63" s="23">
        <v>-8.9039730464990363E-4</v>
      </c>
      <c r="N63" s="29">
        <f ca="1"/>
        <v>1.9562509807182771E-2</v>
      </c>
      <c r="O63" s="29">
        <f ca="1"/>
        <v>3.7133287039985198E-3</v>
      </c>
      <c r="P63" s="29">
        <f ca="1"/>
        <v>6.326338429776257E-4</v>
      </c>
      <c r="R63" s="30">
        <f ca="1"/>
        <v>3.3702677746999088E-2</v>
      </c>
      <c r="S63" s="30">
        <f ca="1"/>
        <v>5.1467981084774017E-4</v>
      </c>
      <c r="T63" s="30">
        <f ca="1"/>
        <v>-3.8585295248994567E-2</v>
      </c>
      <c r="U63" s="30">
        <f ca="1"/>
        <v>1.3513500451867833E-2</v>
      </c>
      <c r="V63" s="30">
        <f ca="1"/>
        <v>5.4223418673664536E-3</v>
      </c>
      <c r="W63" s="30">
        <f ca="1"/>
        <v>1.9562509807182771E-2</v>
      </c>
      <c r="X63" s="30">
        <f ca="1"/>
        <v>-1.2000048188834267E-2</v>
      </c>
      <c r="Y63" s="30">
        <f ca="1"/>
        <v>4.4014155810921496E-2</v>
      </c>
      <c r="Z63" s="30">
        <f ca="1"/>
        <v>1.3265315874789518E-2</v>
      </c>
      <c r="AA63" s="30">
        <f ca="1"/>
        <v>6.326338429776257E-4</v>
      </c>
      <c r="AB63" s="30">
        <f ca="1"/>
        <v>-8.9039730464990363E-4</v>
      </c>
    </row>
    <row r="64" spans="2:28" x14ac:dyDescent="0.5">
      <c r="B64" s="23">
        <v>-2.6351049575703445E-2</v>
      </c>
      <c r="C64" s="24">
        <v>-2.6748994006078552E-2</v>
      </c>
      <c r="D64" s="24">
        <v>-7.8595289097332377E-2</v>
      </c>
      <c r="E64" s="24">
        <v>-3.6666631698608732E-2</v>
      </c>
      <c r="F64" s="23">
        <v>3.3084568616423837E-3</v>
      </c>
      <c r="G64" s="23" t="e">
        <v>#N/A</v>
      </c>
      <c r="H64" s="22">
        <v>1.2145798354378678E-2</v>
      </c>
      <c r="I64" s="24">
        <v>1.6863049433208932E-3</v>
      </c>
      <c r="J64" s="22">
        <v>-1.0070553337058197E-3</v>
      </c>
      <c r="K64" s="22" t="e">
        <v>#N/A</v>
      </c>
      <c r="L64" s="23">
        <v>-8.3536886024335733E-3</v>
      </c>
      <c r="N64" s="29">
        <f ca="1"/>
        <v>-1.152129635703053E-2</v>
      </c>
      <c r="O64" s="29">
        <f ca="1"/>
        <v>-2.9735659692226468E-2</v>
      </c>
      <c r="P64" s="29">
        <f ca="1"/>
        <v>5.5693715103364294E-3</v>
      </c>
      <c r="R64" s="30">
        <f ca="1"/>
        <v>-2.6351049575703445E-2</v>
      </c>
      <c r="S64" s="30">
        <f ca="1"/>
        <v>-2.6748994006078552E-2</v>
      </c>
      <c r="T64" s="30">
        <f ca="1"/>
        <v>-7.8595289097332377E-2</v>
      </c>
      <c r="U64" s="30">
        <f ca="1"/>
        <v>-3.6666631698608732E-2</v>
      </c>
      <c r="V64" s="30">
        <f ca="1"/>
        <v>3.3084568616423837E-3</v>
      </c>
      <c r="W64" s="30">
        <f ca="1"/>
        <v>-1.152129635703053E-2</v>
      </c>
      <c r="X64" s="30">
        <f ca="1"/>
        <v>1.2145798354378678E-2</v>
      </c>
      <c r="Y64" s="30">
        <f ca="1"/>
        <v>1.6863049433208932E-3</v>
      </c>
      <c r="Z64" s="30">
        <f ca="1"/>
        <v>-1.0070553337058197E-3</v>
      </c>
      <c r="AA64" s="30">
        <f ca="1"/>
        <v>5.5693715103364294E-3</v>
      </c>
      <c r="AB64" s="30">
        <f ca="1"/>
        <v>-8.3536886024335733E-3</v>
      </c>
    </row>
    <row r="65" spans="2:28" x14ac:dyDescent="0.5">
      <c r="B65" s="23">
        <v>4.0366972477064111E-2</v>
      </c>
      <c r="C65" s="24">
        <v>1.057106642865735E-3</v>
      </c>
      <c r="D65" s="24">
        <v>2.9038179131469555E-2</v>
      </c>
      <c r="E65" s="24">
        <v>-1.7301103432492693E-2</v>
      </c>
      <c r="F65" s="23">
        <v>5.3753835719543286E-3</v>
      </c>
      <c r="G65" s="23" t="e">
        <v>#N/A</v>
      </c>
      <c r="H65" s="22">
        <v>2.8570983622255852E-3</v>
      </c>
      <c r="I65" s="24">
        <v>1.5151577452206633E-2</v>
      </c>
      <c r="J65" s="22" t="e">
        <v>#N/A</v>
      </c>
      <c r="K65" s="22" t="e">
        <v>#N/A</v>
      </c>
      <c r="L65" s="23">
        <v>-2.358724207731866E-3</v>
      </c>
      <c r="N65" s="29">
        <f ca="1"/>
        <v>2.287117802450922E-2</v>
      </c>
      <c r="O65" s="29">
        <f ca="1"/>
        <v>5.1174071172634724E-3</v>
      </c>
      <c r="P65" s="29">
        <f ca="1"/>
        <v>2.8570983622255852E-3</v>
      </c>
      <c r="R65" s="30">
        <f ca="1"/>
        <v>4.0366972477064111E-2</v>
      </c>
      <c r="S65" s="30">
        <f ca="1"/>
        <v>1.057106642865735E-3</v>
      </c>
      <c r="T65" s="30">
        <f ca="1"/>
        <v>2.9038179131469555E-2</v>
      </c>
      <c r="U65" s="30">
        <f ca="1"/>
        <v>-1.7301103432492693E-2</v>
      </c>
      <c r="V65" s="30">
        <f ca="1"/>
        <v>5.3753835719543286E-3</v>
      </c>
      <c r="W65" s="30">
        <f ca="1"/>
        <v>2.287117802450922E-2</v>
      </c>
      <c r="X65" s="30">
        <f ca="1"/>
        <v>2.8570983622255852E-3</v>
      </c>
      <c r="Y65" s="30">
        <f ca="1"/>
        <v>1.5151577452206633E-2</v>
      </c>
      <c r="Z65" s="30" t="e">
        <f ca="1"/>
        <v>#N/A</v>
      </c>
      <c r="AA65" s="30">
        <f ca="1"/>
        <v>2.8570983622255852E-3</v>
      </c>
      <c r="AB65" s="30">
        <f ca="1"/>
        <v>-2.358724207731866E-3</v>
      </c>
    </row>
    <row r="66" spans="2:28" x14ac:dyDescent="0.5">
      <c r="B66" s="23">
        <v>7.495590828924259E-3</v>
      </c>
      <c r="C66" s="24">
        <v>2.1647298619387856E-2</v>
      </c>
      <c r="D66" s="24">
        <v>5.6437404120377233E-2</v>
      </c>
      <c r="E66" s="24">
        <v>-7.0422470179418717E-3</v>
      </c>
      <c r="F66" s="23">
        <v>-1.6803726333692093E-2</v>
      </c>
      <c r="G66" s="23" t="e">
        <v>#N/A</v>
      </c>
      <c r="H66" s="22">
        <v>-8.262009260763592E-3</v>
      </c>
      <c r="I66" s="24">
        <v>-3.3168676832415755E-3</v>
      </c>
      <c r="J66" s="22">
        <v>-1.0081389344761549E-3</v>
      </c>
      <c r="K66" s="22" t="e">
        <v>#N/A</v>
      </c>
      <c r="L66" s="23">
        <v>6.1921863108775899E-3</v>
      </c>
      <c r="N66" s="29">
        <f ca="1"/>
        <v>-4.6540677523839169E-3</v>
      </c>
      <c r="O66" s="29">
        <f ca="1"/>
        <v>1.4783554869891847E-2</v>
      </c>
      <c r="P66" s="29">
        <f ca="1"/>
        <v>-4.6350740976198734E-3</v>
      </c>
      <c r="R66" s="30">
        <f ca="1"/>
        <v>7.495590828924259E-3</v>
      </c>
      <c r="S66" s="30">
        <f ca="1"/>
        <v>2.1647298619387856E-2</v>
      </c>
      <c r="T66" s="30">
        <f ca="1"/>
        <v>5.6437404120377233E-2</v>
      </c>
      <c r="U66" s="30">
        <f ca="1"/>
        <v>-7.0422470179418717E-3</v>
      </c>
      <c r="V66" s="30">
        <f ca="1"/>
        <v>-1.6803726333692093E-2</v>
      </c>
      <c r="W66" s="30">
        <f ca="1"/>
        <v>-4.6540677523839169E-3</v>
      </c>
      <c r="X66" s="30">
        <f ca="1"/>
        <v>-8.262009260763592E-3</v>
      </c>
      <c r="Y66" s="30">
        <f ca="1"/>
        <v>-3.3168676832415755E-3</v>
      </c>
      <c r="Z66" s="30">
        <f ca="1"/>
        <v>-1.0081389344761549E-3</v>
      </c>
      <c r="AA66" s="30">
        <f ca="1"/>
        <v>-4.6350740976198734E-3</v>
      </c>
      <c r="AB66" s="30">
        <f ca="1"/>
        <v>6.1921863108775899E-3</v>
      </c>
    </row>
    <row r="67" spans="2:28" x14ac:dyDescent="0.5">
      <c r="B67" s="23">
        <v>-3.0634573304157975E-3</v>
      </c>
      <c r="C67" s="24">
        <v>7.2351104335117711E-3</v>
      </c>
      <c r="D67" s="24" t="e">
        <v>#N/A</v>
      </c>
      <c r="E67" s="24">
        <v>-7.0921919858044635E-3</v>
      </c>
      <c r="F67" s="23">
        <v>2.7418125472109534E-3</v>
      </c>
      <c r="G67" s="23" t="e">
        <v>#N/A</v>
      </c>
      <c r="H67" s="22">
        <v>5.4581459055267345E-3</v>
      </c>
      <c r="I67" s="24">
        <v>-1.6638584428364522E-3</v>
      </c>
      <c r="J67" s="22">
        <v>1.5136248771171479E-2</v>
      </c>
      <c r="K67" s="22" t="e">
        <v>#N/A</v>
      </c>
      <c r="L67" s="23">
        <v>-9.95872502906614E-3</v>
      </c>
      <c r="N67" s="29">
        <f ca="1"/>
        <v>-1.6082239160242207E-4</v>
      </c>
      <c r="O67" s="29">
        <f ca="1"/>
        <v>-2.8699162560488212E-3</v>
      </c>
      <c r="P67" s="29">
        <f ca="1"/>
        <v>1.0297197338349107E-2</v>
      </c>
      <c r="R67" s="30">
        <f ca="1"/>
        <v>-3.0634573304157975E-3</v>
      </c>
      <c r="S67" s="30">
        <f ca="1"/>
        <v>7.2351104335117711E-3</v>
      </c>
      <c r="T67" s="30" t="e">
        <f ca="1"/>
        <v>#N/A</v>
      </c>
      <c r="U67" s="30">
        <f ca="1"/>
        <v>-7.0921919858044635E-3</v>
      </c>
      <c r="V67" s="30">
        <f ca="1"/>
        <v>2.7418125472109534E-3</v>
      </c>
      <c r="W67" s="30">
        <f ca="1"/>
        <v>-1.6082239160242207E-4</v>
      </c>
      <c r="X67" s="30">
        <f ca="1"/>
        <v>5.4581459055267345E-3</v>
      </c>
      <c r="Y67" s="30">
        <f ca="1"/>
        <v>-1.6638584428364522E-3</v>
      </c>
      <c r="Z67" s="30">
        <f ca="1"/>
        <v>1.5136248771171479E-2</v>
      </c>
      <c r="AA67" s="30">
        <f ca="1"/>
        <v>1.0297197338349107E-2</v>
      </c>
      <c r="AB67" s="30">
        <f ca="1"/>
        <v>-9.95872502906614E-3</v>
      </c>
    </row>
    <row r="68" spans="2:28" x14ac:dyDescent="0.5">
      <c r="B68" s="23">
        <v>4.2581211589113321E-2</v>
      </c>
      <c r="C68" s="24">
        <v>-1.1800900202018072E-2</v>
      </c>
      <c r="D68" s="24">
        <v>1.5024969523308229E-2</v>
      </c>
      <c r="E68" s="24">
        <v>5.7142888769811995E-2</v>
      </c>
      <c r="F68" s="23">
        <v>1.1940074116703281E-2</v>
      </c>
      <c r="G68" s="23" t="e">
        <v>#N/A</v>
      </c>
      <c r="H68" s="22">
        <v>-5.7141967244522807E-3</v>
      </c>
      <c r="I68" s="24">
        <v>6.666667928907688E-2</v>
      </c>
      <c r="J68" s="22">
        <v>1.2922542801175219E-2</v>
      </c>
      <c r="K68" s="22" t="e">
        <v>#N/A</v>
      </c>
      <c r="L68" s="23">
        <v>-4.5187504077570662E-4</v>
      </c>
      <c r="N68" s="29">
        <f ca="1"/>
        <v>2.7260642852908301E-2</v>
      </c>
      <c r="O68" s="29">
        <f ca="1"/>
        <v>2.5316352467880665E-2</v>
      </c>
      <c r="P68" s="29">
        <f ca="1"/>
        <v>3.604173038361469E-3</v>
      </c>
      <c r="R68" s="30">
        <f ca="1"/>
        <v>4.2581211589113321E-2</v>
      </c>
      <c r="S68" s="30">
        <f ca="1"/>
        <v>-1.1800900202018072E-2</v>
      </c>
      <c r="T68" s="30">
        <f ca="1"/>
        <v>1.5024969523308229E-2</v>
      </c>
      <c r="U68" s="30">
        <f ca="1"/>
        <v>5.7142888769811995E-2</v>
      </c>
      <c r="V68" s="30">
        <f ca="1"/>
        <v>1.1940074116703281E-2</v>
      </c>
      <c r="W68" s="30">
        <f ca="1"/>
        <v>2.7260642852908301E-2</v>
      </c>
      <c r="X68" s="30">
        <f ca="1"/>
        <v>-5.7141967244522807E-3</v>
      </c>
      <c r="Y68" s="30">
        <f ca="1"/>
        <v>6.666667928907688E-2</v>
      </c>
      <c r="Z68" s="30">
        <f ca="1"/>
        <v>1.2922542801175219E-2</v>
      </c>
      <c r="AA68" s="30">
        <f ca="1"/>
        <v>3.604173038361469E-3</v>
      </c>
      <c r="AB68" s="30">
        <f ca="1"/>
        <v>-4.5187504077570662E-4</v>
      </c>
    </row>
    <row r="69" spans="2:28" x14ac:dyDescent="0.5">
      <c r="B69" s="23">
        <v>5.4736842105263195E-2</v>
      </c>
      <c r="C69" s="24">
        <v>1.8172397575825006E-2</v>
      </c>
      <c r="D69" s="24">
        <v>-5.427633596196646E-2</v>
      </c>
      <c r="E69" s="24">
        <v>7.4324333032088408E-2</v>
      </c>
      <c r="F69" s="23">
        <v>5.8540699048403866E-4</v>
      </c>
      <c r="G69" s="23" t="e">
        <v>#N/A</v>
      </c>
      <c r="H69" s="22">
        <v>-5.172318002879206E-3</v>
      </c>
      <c r="I69" s="24">
        <v>-3.1250049922617706E-2</v>
      </c>
      <c r="J69" s="22">
        <v>1.9627201724379262E-3</v>
      </c>
      <c r="K69" s="22" t="e">
        <v>#N/A</v>
      </c>
      <c r="L69" s="23">
        <v>7.2366932189706912E-3</v>
      </c>
      <c r="N69" s="29">
        <f ca="1"/>
        <v>2.7661124547873617E-2</v>
      </c>
      <c r="O69" s="29">
        <f ca="1"/>
        <v>2.8414075884599876E-3</v>
      </c>
      <c r="P69" s="29">
        <f ca="1"/>
        <v>-1.6047989152206399E-3</v>
      </c>
      <c r="R69" s="30">
        <f ca="1"/>
        <v>5.4736842105263195E-2</v>
      </c>
      <c r="S69" s="30">
        <f ca="1"/>
        <v>1.8172397575825006E-2</v>
      </c>
      <c r="T69" s="30">
        <f ca="1"/>
        <v>-5.427633596196646E-2</v>
      </c>
      <c r="U69" s="30">
        <f ca="1"/>
        <v>7.4324333032088408E-2</v>
      </c>
      <c r="V69" s="30">
        <f ca="1"/>
        <v>5.8540699048403866E-4</v>
      </c>
      <c r="W69" s="30">
        <f ca="1"/>
        <v>2.7661124547873617E-2</v>
      </c>
      <c r="X69" s="30">
        <f ca="1"/>
        <v>-5.172318002879206E-3</v>
      </c>
      <c r="Y69" s="30">
        <f ca="1"/>
        <v>-3.1250049922617706E-2</v>
      </c>
      <c r="Z69" s="30">
        <f ca="1"/>
        <v>1.9627201724379262E-3</v>
      </c>
      <c r="AA69" s="30">
        <f ca="1"/>
        <v>-1.6047989152206399E-3</v>
      </c>
      <c r="AB69" s="30">
        <f ca="1"/>
        <v>7.2366932189706912E-3</v>
      </c>
    </row>
    <row r="70" spans="2:28" x14ac:dyDescent="0.5">
      <c r="B70" s="23">
        <v>-5.6287425149700643E-2</v>
      </c>
      <c r="C70" s="24">
        <v>5.0993610917235976E-3</v>
      </c>
      <c r="D70" s="24">
        <v>-1.9130369030833649E-2</v>
      </c>
      <c r="E70" s="24">
        <v>-0.10062898268668763</v>
      </c>
      <c r="F70" s="23">
        <v>-6.3011699641546404E-4</v>
      </c>
      <c r="G70" s="23" t="e">
        <v>#N/A</v>
      </c>
      <c r="H70" s="22">
        <v>-5.7778076487624563E-4</v>
      </c>
      <c r="I70" s="24">
        <v>1.6129150470026943E-2</v>
      </c>
      <c r="J70" s="22">
        <v>-8.8149395163635846E-3</v>
      </c>
      <c r="K70" s="22" t="e">
        <v>#N/A</v>
      </c>
      <c r="L70" s="23">
        <v>4.2656498965245593E-3</v>
      </c>
      <c r="N70" s="29">
        <f ca="1"/>
        <v>-2.8458771073058053E-2</v>
      </c>
      <c r="O70" s="29">
        <f ca="1"/>
        <v>-1.8853038051849236E-2</v>
      </c>
      <c r="P70" s="29">
        <f ca="1"/>
        <v>-4.6963601406199151E-3</v>
      </c>
      <c r="R70" s="30">
        <f ca="1"/>
        <v>-5.6287425149700643E-2</v>
      </c>
      <c r="S70" s="30">
        <f ca="1"/>
        <v>5.0993610917235976E-3</v>
      </c>
      <c r="T70" s="30">
        <f ca="1"/>
        <v>-1.9130369030833649E-2</v>
      </c>
      <c r="U70" s="30">
        <f ca="1"/>
        <v>-0.10062898268668763</v>
      </c>
      <c r="V70" s="30">
        <f ca="1"/>
        <v>-6.3011699641546404E-4</v>
      </c>
      <c r="W70" s="30">
        <f ca="1"/>
        <v>-2.8458771073058053E-2</v>
      </c>
      <c r="X70" s="30">
        <f ca="1"/>
        <v>-5.7778076487624563E-4</v>
      </c>
      <c r="Y70" s="30">
        <f ca="1"/>
        <v>1.6129150470026943E-2</v>
      </c>
      <c r="Z70" s="30">
        <f ca="1"/>
        <v>-8.8149395163635846E-3</v>
      </c>
      <c r="AA70" s="30">
        <f ca="1"/>
        <v>-4.6963601406199151E-3</v>
      </c>
      <c r="AB70" s="30">
        <f ca="1"/>
        <v>4.2656498965245593E-3</v>
      </c>
    </row>
    <row r="71" spans="2:28" x14ac:dyDescent="0.5">
      <c r="B71" s="23">
        <v>0.1252115059221659</v>
      </c>
      <c r="C71" s="24">
        <v>-8.1176993832615674E-3</v>
      </c>
      <c r="D71" s="24">
        <v>-2.8368745851408583E-2</v>
      </c>
      <c r="E71" s="24" t="e">
        <v>#N/A</v>
      </c>
      <c r="F71" s="23">
        <v>6.3502238549089096E-3</v>
      </c>
      <c r="G71" s="23" t="e">
        <v>#N/A</v>
      </c>
      <c r="H71" s="22">
        <v>2.5110839392207041E-2</v>
      </c>
      <c r="I71" s="24">
        <v>2.0634844070420488E-2</v>
      </c>
      <c r="J71" s="22">
        <v>4.9406738870205746E-3</v>
      </c>
      <c r="K71" s="22" t="e">
        <v>#N/A</v>
      </c>
      <c r="L71" s="23">
        <v>9.0543271263494596E-3</v>
      </c>
      <c r="N71" s="29">
        <f ca="1"/>
        <v>6.5780864888537405E-2</v>
      </c>
      <c r="O71" s="29">
        <f ca="1"/>
        <v>-1.6993185094750507E-3</v>
      </c>
      <c r="P71" s="29">
        <f ca="1"/>
        <v>1.5025756639613808E-2</v>
      </c>
      <c r="R71" s="30">
        <f ca="1"/>
        <v>0.1252115059221659</v>
      </c>
      <c r="S71" s="30">
        <f ca="1"/>
        <v>-8.1176993832615674E-3</v>
      </c>
      <c r="T71" s="30">
        <f ca="1"/>
        <v>-2.8368745851408583E-2</v>
      </c>
      <c r="U71" s="30" t="e">
        <f ca="1"/>
        <v>#N/A</v>
      </c>
      <c r="V71" s="30">
        <f ca="1"/>
        <v>6.3502238549089096E-3</v>
      </c>
      <c r="W71" s="30">
        <f ca="1"/>
        <v>6.5780864888537405E-2</v>
      </c>
      <c r="X71" s="30">
        <f ca="1"/>
        <v>2.5110839392207041E-2</v>
      </c>
      <c r="Y71" s="30">
        <f ca="1"/>
        <v>2.0634844070420488E-2</v>
      </c>
      <c r="Z71" s="30">
        <f ca="1"/>
        <v>4.9406738870205746E-3</v>
      </c>
      <c r="AA71" s="30">
        <f ca="1"/>
        <v>1.5025756639613808E-2</v>
      </c>
      <c r="AB71" s="30">
        <f ca="1"/>
        <v>9.0543271263494596E-3</v>
      </c>
    </row>
    <row r="72" spans="2:28" x14ac:dyDescent="0.5">
      <c r="B72" s="23">
        <v>2.969924812030067E-2</v>
      </c>
      <c r="C72" s="24">
        <v>7.6727126205990981E-3</v>
      </c>
      <c r="D72" s="24">
        <v>-5.4744645496938138E-2</v>
      </c>
      <c r="E72" s="24">
        <v>-6.2937005224118381E-2</v>
      </c>
      <c r="F72" s="23">
        <v>2.9089691839379039E-3</v>
      </c>
      <c r="G72" s="23">
        <v>-7.1428581106696698E-2</v>
      </c>
      <c r="H72" s="22">
        <v>2.305395287509171E-3</v>
      </c>
      <c r="I72" s="24">
        <v>3.1104249074270118E-2</v>
      </c>
      <c r="J72" s="22">
        <v>-7.866187127562374E-3</v>
      </c>
      <c r="K72" s="22" t="e">
        <v>#N/A</v>
      </c>
      <c r="L72" s="23">
        <v>1.2960885351070317E-2</v>
      </c>
      <c r="N72" s="29">
        <f ca="1"/>
        <v>-1.2940121267486041E-2</v>
      </c>
      <c r="O72" s="29">
        <f ca="1"/>
        <v>-1.3188760735023397E-2</v>
      </c>
      <c r="P72" s="29">
        <f ca="1"/>
        <v>-2.7803959200266015E-3</v>
      </c>
      <c r="R72" s="30">
        <f ca="1"/>
        <v>2.969924812030067E-2</v>
      </c>
      <c r="S72" s="30">
        <f ca="1"/>
        <v>7.6727126205990981E-3</v>
      </c>
      <c r="T72" s="30">
        <f ca="1"/>
        <v>-5.4744645496938138E-2</v>
      </c>
      <c r="U72" s="30">
        <f ca="1"/>
        <v>-6.2937005224118381E-2</v>
      </c>
      <c r="V72" s="30">
        <f ca="1"/>
        <v>2.9089691839379039E-3</v>
      </c>
      <c r="W72" s="30">
        <f ca="1"/>
        <v>-7.1428581106696698E-2</v>
      </c>
      <c r="X72" s="30">
        <f ca="1"/>
        <v>2.305395287509171E-3</v>
      </c>
      <c r="Y72" s="30">
        <f ca="1"/>
        <v>3.1104249074270118E-2</v>
      </c>
      <c r="Z72" s="30">
        <f ca="1"/>
        <v>-7.866187127562374E-3</v>
      </c>
      <c r="AA72" s="30">
        <f ca="1"/>
        <v>-2.7803959200266015E-3</v>
      </c>
      <c r="AB72" s="30">
        <f ca="1"/>
        <v>1.2960885351070317E-2</v>
      </c>
    </row>
    <row r="73" spans="2:28" x14ac:dyDescent="0.5">
      <c r="B73" s="23">
        <v>1.9350127783862803E-2</v>
      </c>
      <c r="C73" s="24">
        <v>1.0659851590854696E-2</v>
      </c>
      <c r="D73" s="24">
        <v>1.3513605836805054E-2</v>
      </c>
      <c r="E73" s="24">
        <v>-1.4925358528601884E-2</v>
      </c>
      <c r="F73" s="23">
        <v>1.972332908774499E-2</v>
      </c>
      <c r="G73" s="23" t="e">
        <v>#N/A</v>
      </c>
      <c r="H73" s="22">
        <v>1.7251201231421875E-2</v>
      </c>
      <c r="I73" s="24">
        <v>6.1840011473256018E-2</v>
      </c>
      <c r="J73" s="22">
        <v>-9.9115340929190054E-4</v>
      </c>
      <c r="K73" s="22" t="e">
        <v>#N/A</v>
      </c>
      <c r="L73" s="23">
        <v>1.8263489135203148E-2</v>
      </c>
      <c r="N73" s="29">
        <f ca="1"/>
        <v>1.9536728435803896E-2</v>
      </c>
      <c r="O73" s="29">
        <f ca="1"/>
        <v>1.7870319901503406E-2</v>
      </c>
      <c r="P73" s="29">
        <f ca="1"/>
        <v>8.1300239110649875E-3</v>
      </c>
      <c r="R73" s="30">
        <f ca="1"/>
        <v>1.9350127783862803E-2</v>
      </c>
      <c r="S73" s="30">
        <f ca="1"/>
        <v>1.0659851590854696E-2</v>
      </c>
      <c r="T73" s="30">
        <f ca="1"/>
        <v>1.3513605836805054E-2</v>
      </c>
      <c r="U73" s="30">
        <f ca="1"/>
        <v>-1.4925358528601884E-2</v>
      </c>
      <c r="V73" s="30">
        <f ca="1"/>
        <v>1.972332908774499E-2</v>
      </c>
      <c r="W73" s="30">
        <f ca="1"/>
        <v>1.9536728435803896E-2</v>
      </c>
      <c r="X73" s="30">
        <f ca="1"/>
        <v>1.7251201231421875E-2</v>
      </c>
      <c r="Y73" s="30">
        <f ca="1"/>
        <v>6.1840011473256018E-2</v>
      </c>
      <c r="Z73" s="30">
        <f ca="1"/>
        <v>-9.9115340929190054E-4</v>
      </c>
      <c r="AA73" s="30">
        <f ca="1"/>
        <v>8.1300239110649875E-3</v>
      </c>
      <c r="AB73" s="30">
        <f ca="1"/>
        <v>1.8263489135203148E-2</v>
      </c>
    </row>
    <row r="74" spans="2:28" x14ac:dyDescent="0.5">
      <c r="B74" s="23">
        <v>5.9097421203438305E-2</v>
      </c>
      <c r="C74" s="24">
        <v>-1.9588116154563018E-2</v>
      </c>
      <c r="D74" s="24">
        <v>3.8095322928821673E-3</v>
      </c>
      <c r="E74" s="24" t="e">
        <v>#N/A</v>
      </c>
      <c r="F74" s="23">
        <v>-5.1199005467777448E-2</v>
      </c>
      <c r="G74" s="23" t="e">
        <v>#N/A</v>
      </c>
      <c r="H74" s="22">
        <v>-2.261086211483021E-3</v>
      </c>
      <c r="I74" s="24">
        <v>-4.2611932163972854E-3</v>
      </c>
      <c r="J74" s="22">
        <v>4.9603471852504022E-3</v>
      </c>
      <c r="K74" s="22" t="e">
        <v>#N/A</v>
      </c>
      <c r="L74" s="23">
        <v>-2.2661201179445922E-2</v>
      </c>
      <c r="N74" s="29">
        <f ca="1"/>
        <v>3.9492078678304288E-3</v>
      </c>
      <c r="O74" s="29">
        <f ca="1"/>
        <v>-1.0675244564381015E-2</v>
      </c>
      <c r="P74" s="29">
        <f ca="1"/>
        <v>1.3496304868836906E-3</v>
      </c>
      <c r="R74" s="30">
        <f ca="1"/>
        <v>5.9097421203438305E-2</v>
      </c>
      <c r="S74" s="30">
        <f ca="1"/>
        <v>-1.9588116154563018E-2</v>
      </c>
      <c r="T74" s="30">
        <f ca="1"/>
        <v>3.8095322928821673E-3</v>
      </c>
      <c r="U74" s="30" t="e">
        <f ca="1"/>
        <v>#N/A</v>
      </c>
      <c r="V74" s="30">
        <f ca="1"/>
        <v>-5.1199005467777448E-2</v>
      </c>
      <c r="W74" s="30">
        <f ca="1"/>
        <v>3.9492078678304288E-3</v>
      </c>
      <c r="X74" s="30">
        <f ca="1"/>
        <v>-2.261086211483021E-3</v>
      </c>
      <c r="Y74" s="30">
        <f ca="1"/>
        <v>-4.2611932163972854E-3</v>
      </c>
      <c r="Z74" s="30">
        <f ca="1"/>
        <v>4.9603471852504022E-3</v>
      </c>
      <c r="AA74" s="30">
        <f ca="1"/>
        <v>1.3496304868836906E-3</v>
      </c>
      <c r="AB74" s="30">
        <f ca="1"/>
        <v>-2.2661201179445922E-2</v>
      </c>
    </row>
    <row r="75" spans="2:28" x14ac:dyDescent="0.5">
      <c r="B75" s="23">
        <v>-2.603990530943523E-2</v>
      </c>
      <c r="C75" s="24">
        <v>-1.3319683544291028E-2</v>
      </c>
      <c r="D75" s="24">
        <v>-3.2258136078399224E-2</v>
      </c>
      <c r="E75" s="24">
        <v>-1.5151590409901883E-2</v>
      </c>
      <c r="F75" s="23">
        <v>-2.6381334874459816E-2</v>
      </c>
      <c r="G75" s="23" t="e">
        <v>#N/A</v>
      </c>
      <c r="H75" s="22">
        <v>-1.3597760638769274E-2</v>
      </c>
      <c r="I75" s="24">
        <v>8.273888946013841E-2</v>
      </c>
      <c r="J75" s="22">
        <v>-9.8717271763881786E-4</v>
      </c>
      <c r="K75" s="22" t="e">
        <v>#N/A</v>
      </c>
      <c r="L75" s="23">
        <v>1.0549146713243474E-2</v>
      </c>
      <c r="N75" s="29">
        <f ca="1"/>
        <v>-2.6210620091947523E-2</v>
      </c>
      <c r="O75" s="29">
        <f ca="1"/>
        <v>6.5117252281579495E-3</v>
      </c>
      <c r="P75" s="29">
        <f ca="1"/>
        <v>-7.2924666782040459E-3</v>
      </c>
      <c r="R75" s="30">
        <f ca="1"/>
        <v>-2.603990530943523E-2</v>
      </c>
      <c r="S75" s="30">
        <f ca="1"/>
        <v>-1.3319683544291028E-2</v>
      </c>
      <c r="T75" s="30">
        <f ca="1"/>
        <v>-3.2258136078399224E-2</v>
      </c>
      <c r="U75" s="30">
        <f ca="1"/>
        <v>-1.5151590409901883E-2</v>
      </c>
      <c r="V75" s="30">
        <f ca="1"/>
        <v>-2.6381334874459816E-2</v>
      </c>
      <c r="W75" s="30">
        <f ca="1"/>
        <v>-2.6210620091947523E-2</v>
      </c>
      <c r="X75" s="30">
        <f ca="1"/>
        <v>-1.3597760638769274E-2</v>
      </c>
      <c r="Y75" s="30">
        <f ca="1"/>
        <v>8.273888946013841E-2</v>
      </c>
      <c r="Z75" s="30">
        <f ca="1"/>
        <v>-9.8717271763881786E-4</v>
      </c>
      <c r="AA75" s="30">
        <f ca="1"/>
        <v>-7.2924666782040459E-3</v>
      </c>
      <c r="AB75" s="30">
        <f ca="1"/>
        <v>1.0549146713243474E-2</v>
      </c>
    </row>
    <row r="76" spans="2:28" x14ac:dyDescent="0.5">
      <c r="B76" s="23">
        <v>-5.5902777777777746E-2</v>
      </c>
      <c r="C76" s="24">
        <v>-7.7883401580958189E-4</v>
      </c>
      <c r="D76" s="24">
        <v>-1.9607888085846348E-3</v>
      </c>
      <c r="E76" s="24">
        <v>7.6923006385034576E-3</v>
      </c>
      <c r="F76" s="23">
        <v>-9.2610221436756346E-3</v>
      </c>
      <c r="G76" s="23" t="e">
        <v>#N/A</v>
      </c>
      <c r="H76" s="22">
        <v>-1.2062012381411469E-2</v>
      </c>
      <c r="I76" s="24">
        <v>1.9762838898593538E-2</v>
      </c>
      <c r="J76" s="22">
        <v>-1.3833940536335021E-2</v>
      </c>
      <c r="K76" s="22" t="e">
        <v>#N/A</v>
      </c>
      <c r="L76" s="23">
        <v>-7.2856963360871108E-3</v>
      </c>
      <c r="N76" s="29">
        <f ca="1"/>
        <v>-3.258189996072669E-2</v>
      </c>
      <c r="O76" s="29">
        <f ca="1"/>
        <v>3.4859640753231334E-3</v>
      </c>
      <c r="P76" s="29">
        <f ca="1"/>
        <v>-1.2947976458873245E-2</v>
      </c>
      <c r="R76" s="30">
        <f ca="1"/>
        <v>-5.5902777777777746E-2</v>
      </c>
      <c r="S76" s="30">
        <f ca="1"/>
        <v>-7.7883401580958189E-4</v>
      </c>
      <c r="T76" s="30">
        <f ca="1"/>
        <v>-1.9607888085846348E-3</v>
      </c>
      <c r="U76" s="30">
        <f ca="1"/>
        <v>7.6923006385034576E-3</v>
      </c>
      <c r="V76" s="30">
        <f ca="1"/>
        <v>-9.2610221436756346E-3</v>
      </c>
      <c r="W76" s="30">
        <f ca="1"/>
        <v>-3.258189996072669E-2</v>
      </c>
      <c r="X76" s="30">
        <f ca="1"/>
        <v>-1.2062012381411469E-2</v>
      </c>
      <c r="Y76" s="30">
        <f ca="1"/>
        <v>1.9762838898593538E-2</v>
      </c>
      <c r="Z76" s="30">
        <f ca="1"/>
        <v>-1.3833940536335021E-2</v>
      </c>
      <c r="AA76" s="30">
        <f ca="1"/>
        <v>-1.2947976458873245E-2</v>
      </c>
      <c r="AB76" s="30">
        <f ca="1"/>
        <v>-7.2856963360871108E-3</v>
      </c>
    </row>
    <row r="77" spans="2:28" x14ac:dyDescent="0.5">
      <c r="B77" s="23">
        <v>2.2066936373665857E-3</v>
      </c>
      <c r="C77" s="24">
        <v>-7.7944107102900784E-4</v>
      </c>
      <c r="D77" s="24">
        <v>5.8939231643333478E-3</v>
      </c>
      <c r="E77" s="24">
        <v>-7.6335808397357208E-2</v>
      </c>
      <c r="F77" s="23">
        <v>-9.3475903852231479E-3</v>
      </c>
      <c r="G77" s="23">
        <v>7.6923088147411667E-2</v>
      </c>
      <c r="H77" s="22">
        <v>-1.2209280878536677E-2</v>
      </c>
      <c r="I77" s="24">
        <v>1.9379838276847305E-2</v>
      </c>
      <c r="J77" s="22">
        <v>1.0019963351217909E-2</v>
      </c>
      <c r="K77" s="22" t="e">
        <v>#N/A</v>
      </c>
      <c r="L77" s="23">
        <v>-7.3391672802507468E-3</v>
      </c>
      <c r="N77" s="29">
        <f ca="1"/>
        <v>2.3260730466518369E-2</v>
      </c>
      <c r="O77" s="29">
        <f ca="1"/>
        <v>-1.1836131061491261E-2</v>
      </c>
      <c r="P77" s="29">
        <f ca="1"/>
        <v>-1.0946587636593841E-3</v>
      </c>
      <c r="R77" s="30">
        <f ca="1"/>
        <v>2.2066936373665857E-3</v>
      </c>
      <c r="S77" s="30">
        <f ca="1"/>
        <v>-7.7944107102900784E-4</v>
      </c>
      <c r="T77" s="30">
        <f ca="1"/>
        <v>5.8939231643333478E-3</v>
      </c>
      <c r="U77" s="30">
        <f ca="1"/>
        <v>-7.6335808397357208E-2</v>
      </c>
      <c r="V77" s="30">
        <f ca="1"/>
        <v>-9.3475903852231479E-3</v>
      </c>
      <c r="W77" s="30">
        <f ca="1"/>
        <v>7.6923088147411667E-2</v>
      </c>
      <c r="X77" s="30">
        <f ca="1"/>
        <v>-1.2209280878536677E-2</v>
      </c>
      <c r="Y77" s="30">
        <f ca="1"/>
        <v>1.9379838276847305E-2</v>
      </c>
      <c r="Z77" s="30">
        <f ca="1"/>
        <v>1.0019963351217909E-2</v>
      </c>
      <c r="AA77" s="30">
        <f ca="1"/>
        <v>-1.0946587636593841E-3</v>
      </c>
      <c r="AB77" s="30">
        <f ca="1"/>
        <v>-7.3391672802507468E-3</v>
      </c>
    </row>
    <row r="78" spans="2:28" x14ac:dyDescent="0.5">
      <c r="B78" s="23">
        <v>-4.4036697247706424E-2</v>
      </c>
      <c r="C78" s="24">
        <v>1.6640650152974779E-2</v>
      </c>
      <c r="D78" s="24">
        <v>6.8359469379258853E-2</v>
      </c>
      <c r="E78" s="24">
        <v>2.8925591337169543E-2</v>
      </c>
      <c r="F78" s="23">
        <v>2.2298349644037652E-2</v>
      </c>
      <c r="G78" s="23" t="e">
        <v>#N/A</v>
      </c>
      <c r="H78" s="22">
        <v>2.2366209502282297E-2</v>
      </c>
      <c r="I78" s="24">
        <v>2.4081037596614507E-2</v>
      </c>
      <c r="J78" s="22">
        <v>1.587304366081832E-2</v>
      </c>
      <c r="K78" s="22" t="e">
        <v>#N/A</v>
      </c>
      <c r="L78" s="23">
        <v>2.4056630323647354E-2</v>
      </c>
      <c r="N78" s="29">
        <f ca="1"/>
        <v>-1.0869173801834386E-2</v>
      </c>
      <c r="O78" s="29">
        <f ca="1"/>
        <v>3.241267575793301E-2</v>
      </c>
      <c r="P78" s="29">
        <f ca="1"/>
        <v>1.9119626581550309E-2</v>
      </c>
      <c r="R78" s="30">
        <f ca="1"/>
        <v>-4.4036697247706424E-2</v>
      </c>
      <c r="S78" s="30">
        <f ca="1"/>
        <v>1.6640650152974779E-2</v>
      </c>
      <c r="T78" s="30">
        <f ca="1"/>
        <v>6.8359469379258853E-2</v>
      </c>
      <c r="U78" s="30">
        <f ca="1"/>
        <v>2.8925591337169543E-2</v>
      </c>
      <c r="V78" s="30">
        <f ca="1"/>
        <v>2.2298349644037652E-2</v>
      </c>
      <c r="W78" s="30">
        <f ca="1"/>
        <v>-1.0869173801834386E-2</v>
      </c>
      <c r="X78" s="30">
        <f ca="1"/>
        <v>2.2366209502282297E-2</v>
      </c>
      <c r="Y78" s="30">
        <f ca="1"/>
        <v>2.4081037596614507E-2</v>
      </c>
      <c r="Z78" s="30">
        <f ca="1"/>
        <v>1.587304366081832E-2</v>
      </c>
      <c r="AA78" s="30">
        <f ca="1"/>
        <v>1.9119626581550309E-2</v>
      </c>
      <c r="AB78" s="30">
        <f ca="1"/>
        <v>2.4056630323647354E-2</v>
      </c>
    </row>
    <row r="79" spans="2:28" x14ac:dyDescent="0.5">
      <c r="B79" s="23">
        <v>8.8291746641073754E-3</v>
      </c>
      <c r="C79" s="24">
        <v>-4.0920678684430722E-3</v>
      </c>
      <c r="D79" s="24">
        <v>-6.7641772615045226E-2</v>
      </c>
      <c r="E79" s="24" t="e">
        <v>#N/A</v>
      </c>
      <c r="F79" s="23">
        <v>-2.6816452203631269E-2</v>
      </c>
      <c r="G79" s="23" t="e">
        <v>#N/A</v>
      </c>
      <c r="H79" s="22">
        <v>1.7270555675579224E-3</v>
      </c>
      <c r="I79" s="24">
        <v>6.1882695003352417E-3</v>
      </c>
      <c r="J79" s="22">
        <v>2.5390643900133236E-2</v>
      </c>
      <c r="K79" s="22" t="e">
        <v>#N/A</v>
      </c>
      <c r="L79" s="23">
        <v>-1.8103513416032113E-2</v>
      </c>
      <c r="N79" s="29">
        <f ca="1"/>
        <v>-8.9936387697619469E-3</v>
      </c>
      <c r="O79" s="29">
        <f ca="1"/>
        <v>-2.0912271099796292E-2</v>
      </c>
      <c r="P79" s="29">
        <f ca="1"/>
        <v>1.3558849733845579E-2</v>
      </c>
      <c r="R79" s="30">
        <f ca="1"/>
        <v>8.8291746641073754E-3</v>
      </c>
      <c r="S79" s="30">
        <f ca="1"/>
        <v>-4.0920678684430722E-3</v>
      </c>
      <c r="T79" s="30">
        <f ca="1"/>
        <v>-6.7641772615045226E-2</v>
      </c>
      <c r="U79" s="30" t="e">
        <f ca="1"/>
        <v>#N/A</v>
      </c>
      <c r="V79" s="30">
        <f ca="1"/>
        <v>-2.6816452203631269E-2</v>
      </c>
      <c r="W79" s="30">
        <f ca="1"/>
        <v>-8.9936387697619469E-3</v>
      </c>
      <c r="X79" s="30">
        <f ca="1"/>
        <v>1.7270555675579224E-3</v>
      </c>
      <c r="Y79" s="30">
        <f ca="1"/>
        <v>6.1882695003352417E-3</v>
      </c>
      <c r="Z79" s="30">
        <f ca="1"/>
        <v>2.5390643900133236E-2</v>
      </c>
      <c r="AA79" s="30">
        <f ca="1"/>
        <v>1.3558849733845579E-2</v>
      </c>
      <c r="AB79" s="30">
        <f ca="1"/>
        <v>-1.8103513416032113E-2</v>
      </c>
    </row>
    <row r="80" spans="2:28" x14ac:dyDescent="0.5">
      <c r="B80" s="23">
        <v>1.0273972602739656E-2</v>
      </c>
      <c r="C80" s="24">
        <v>8.7313858392048527E-3</v>
      </c>
      <c r="D80" s="24">
        <v>3.5294198554525424E-2</v>
      </c>
      <c r="E80" s="24" t="e">
        <v>#N/A</v>
      </c>
      <c r="F80" s="23">
        <v>-1.1255068496882181E-2</v>
      </c>
      <c r="G80" s="23">
        <v>-8.5714297328036038E-2</v>
      </c>
      <c r="H80" s="22">
        <v>9.4826819174052002E-3</v>
      </c>
      <c r="I80" s="24">
        <v>-1.1070224909661697E-2</v>
      </c>
      <c r="J80" s="22">
        <v>-7.6190282889980754E-3</v>
      </c>
      <c r="K80" s="22" t="e">
        <v>#N/A</v>
      </c>
      <c r="L80" s="23">
        <v>1.843729320084897E-2</v>
      </c>
      <c r="N80" s="29">
        <f ca="1"/>
        <v>-2.8898464407392854E-2</v>
      </c>
      <c r="O80" s="29">
        <f ca="1"/>
        <v>1.2848163171229388E-2</v>
      </c>
      <c r="P80" s="29">
        <f ca="1"/>
        <v>9.3182681420356239E-4</v>
      </c>
      <c r="R80" s="30">
        <f ca="1"/>
        <v>1.0273972602739656E-2</v>
      </c>
      <c r="S80" s="30">
        <f ca="1"/>
        <v>8.7313858392048527E-3</v>
      </c>
      <c r="T80" s="30">
        <f ca="1"/>
        <v>3.5294198554525424E-2</v>
      </c>
      <c r="U80" s="30" t="e">
        <f ca="1"/>
        <v>#N/A</v>
      </c>
      <c r="V80" s="30">
        <f ca="1"/>
        <v>-1.1255068496882181E-2</v>
      </c>
      <c r="W80" s="30">
        <f ca="1"/>
        <v>-8.5714297328036038E-2</v>
      </c>
      <c r="X80" s="30">
        <f ca="1"/>
        <v>9.4826819174052002E-3</v>
      </c>
      <c r="Y80" s="30">
        <f ca="1"/>
        <v>-1.1070224909661697E-2</v>
      </c>
      <c r="Z80" s="30">
        <f ca="1"/>
        <v>-7.6190282889980754E-3</v>
      </c>
      <c r="AA80" s="30">
        <f ca="1"/>
        <v>9.3182681420356239E-4</v>
      </c>
      <c r="AB80" s="30">
        <f ca="1"/>
        <v>1.843729320084897E-2</v>
      </c>
    </row>
    <row r="81" spans="2:28" x14ac:dyDescent="0.5">
      <c r="B81" s="23">
        <v>1.6949152542372836E-2</v>
      </c>
      <c r="C81" s="24">
        <v>5.295320508388035E-2</v>
      </c>
      <c r="D81" s="24">
        <v>1.8938238995118706E-3</v>
      </c>
      <c r="E81" s="24">
        <v>1.2048181234887378E-2</v>
      </c>
      <c r="F81" s="23">
        <v>8.4392387091243304E-3</v>
      </c>
      <c r="G81" s="23" t="e">
        <v>#N/A</v>
      </c>
      <c r="H81" s="22">
        <v>1.1670925454318581E-2</v>
      </c>
      <c r="I81" s="24">
        <v>5.223890350631466E-2</v>
      </c>
      <c r="J81" s="22">
        <v>3.1669792819352116E-2</v>
      </c>
      <c r="K81" s="22" t="e">
        <v>#N/A</v>
      </c>
      <c r="L81" s="23">
        <v>1.3254250600039486E-2</v>
      </c>
      <c r="N81" s="29">
        <f ca="1"/>
        <v>1.2694195625748583E-2</v>
      </c>
      <c r="O81" s="29">
        <f ca="1"/>
        <v>2.6477672864926749E-2</v>
      </c>
      <c r="P81" s="29">
        <f ca="1"/>
        <v>2.1670359136835349E-2</v>
      </c>
      <c r="R81" s="30">
        <f ca="1"/>
        <v>1.6949152542372836E-2</v>
      </c>
      <c r="S81" s="30">
        <f ca="1"/>
        <v>5.295320508388035E-2</v>
      </c>
      <c r="T81" s="30">
        <f ca="1"/>
        <v>1.8938238995118706E-3</v>
      </c>
      <c r="U81" s="30">
        <f ca="1"/>
        <v>1.2048181234887378E-2</v>
      </c>
      <c r="V81" s="30">
        <f ca="1"/>
        <v>8.4392387091243304E-3</v>
      </c>
      <c r="W81" s="30">
        <f ca="1"/>
        <v>1.2694195625748583E-2</v>
      </c>
      <c r="X81" s="30">
        <f ca="1"/>
        <v>1.1670925454318581E-2</v>
      </c>
      <c r="Y81" s="30">
        <f ca="1"/>
        <v>5.223890350631466E-2</v>
      </c>
      <c r="Z81" s="30">
        <f ca="1"/>
        <v>3.1669792819352116E-2</v>
      </c>
      <c r="AA81" s="30">
        <f ca="1"/>
        <v>2.1670359136835349E-2</v>
      </c>
      <c r="AB81" s="30">
        <f ca="1"/>
        <v>1.3254250600039486E-2</v>
      </c>
    </row>
    <row r="82" spans="2:28" x14ac:dyDescent="0.5">
      <c r="B82" s="23">
        <v>3.8888888888888973E-2</v>
      </c>
      <c r="C82" s="24">
        <v>1.3539592609522311E-2</v>
      </c>
      <c r="D82" s="24">
        <v>-9.451698397413999E-3</v>
      </c>
      <c r="E82" s="24">
        <v>0.11507935081269527</v>
      </c>
      <c r="F82" s="23">
        <v>4.1356790179736258E-3</v>
      </c>
      <c r="G82" s="23">
        <v>9.3750013893402651E-2</v>
      </c>
      <c r="H82" s="22">
        <v>2.7011659433648028E-2</v>
      </c>
      <c r="I82" s="24">
        <v>0.10638287015583159</v>
      </c>
      <c r="J82" s="22">
        <v>5.58149196080171E-3</v>
      </c>
      <c r="K82" s="22" t="e">
        <v>#N/A</v>
      </c>
      <c r="L82" s="23">
        <v>8.9333015042849517E-3</v>
      </c>
      <c r="N82" s="29">
        <f ca="1"/>
        <v>4.5591527266755083E-2</v>
      </c>
      <c r="O82" s="29">
        <f ca="1"/>
        <v>4.6896683336984026E-2</v>
      </c>
      <c r="P82" s="29">
        <f ca="1"/>
        <v>1.6296575697224869E-2</v>
      </c>
      <c r="R82" s="30">
        <f ca="1"/>
        <v>3.8888888888888973E-2</v>
      </c>
      <c r="S82" s="30">
        <f ca="1"/>
        <v>1.3539592609522311E-2</v>
      </c>
      <c r="T82" s="30">
        <f ca="1"/>
        <v>-9.451698397413999E-3</v>
      </c>
      <c r="U82" s="30">
        <f ca="1"/>
        <v>0.11507935081269527</v>
      </c>
      <c r="V82" s="30">
        <f ca="1"/>
        <v>4.1356790179736258E-3</v>
      </c>
      <c r="W82" s="30">
        <f ca="1"/>
        <v>9.3750013893402651E-2</v>
      </c>
      <c r="X82" s="30">
        <f ca="1"/>
        <v>2.7011659433648028E-2</v>
      </c>
      <c r="Y82" s="30">
        <f ca="1"/>
        <v>0.10638287015583159</v>
      </c>
      <c r="Z82" s="30">
        <f ca="1"/>
        <v>5.58149196080171E-3</v>
      </c>
      <c r="AA82" s="30">
        <f ca="1"/>
        <v>1.6296575697224869E-2</v>
      </c>
      <c r="AB82" s="30">
        <f ca="1"/>
        <v>8.9333015042849517E-3</v>
      </c>
    </row>
    <row r="83" spans="2:28" x14ac:dyDescent="0.5">
      <c r="B83" s="23">
        <v>-7.8431372549019329E-3</v>
      </c>
      <c r="C83" s="24">
        <v>3.1011524535820456E-2</v>
      </c>
      <c r="D83" s="24">
        <v>-1.9083951743644079E-2</v>
      </c>
      <c r="E83" s="24">
        <v>5.3380817943738501E-2</v>
      </c>
      <c r="F83" s="23">
        <v>-2.761930956162062E-3</v>
      </c>
      <c r="G83" s="23">
        <v>-9.2857189312144262E-2</v>
      </c>
      <c r="H83" s="22">
        <v>-1.150672768855987E-2</v>
      </c>
      <c r="I83" s="24">
        <v>-7.478638391497161E-2</v>
      </c>
      <c r="J83" s="22">
        <v>-8.3256107729090534E-3</v>
      </c>
      <c r="K83" s="22" t="e">
        <v>#N/A</v>
      </c>
      <c r="L83" s="23">
        <v>-2.4245946282666075E-3</v>
      </c>
      <c r="N83" s="29">
        <f ca="1"/>
        <v>-3.4487419174402754E-2</v>
      </c>
      <c r="O83" s="29">
        <f ca="1"/>
        <v>-2.3805175614646677E-3</v>
      </c>
      <c r="P83" s="29">
        <f ca="1"/>
        <v>-9.9161692307344618E-3</v>
      </c>
      <c r="R83" s="30">
        <f ca="1"/>
        <v>-7.8431372549019329E-3</v>
      </c>
      <c r="S83" s="30">
        <f ca="1"/>
        <v>3.1011524535820456E-2</v>
      </c>
      <c r="T83" s="30">
        <f ca="1"/>
        <v>-1.9083951743644079E-2</v>
      </c>
      <c r="U83" s="30">
        <f ca="1"/>
        <v>5.3380817943738501E-2</v>
      </c>
      <c r="V83" s="30">
        <f ca="1"/>
        <v>-2.761930956162062E-3</v>
      </c>
      <c r="W83" s="30">
        <f ca="1"/>
        <v>-9.2857189312144262E-2</v>
      </c>
      <c r="X83" s="30">
        <f ca="1"/>
        <v>-1.150672768855987E-2</v>
      </c>
      <c r="Y83" s="30">
        <f ca="1"/>
        <v>-7.478638391497161E-2</v>
      </c>
      <c r="Z83" s="30">
        <f ca="1"/>
        <v>-8.3256107729090534E-3</v>
      </c>
      <c r="AA83" s="30">
        <f ca="1"/>
        <v>-9.9161692307344618E-3</v>
      </c>
      <c r="AB83" s="30">
        <f ca="1"/>
        <v>-2.4245946282666075E-3</v>
      </c>
    </row>
    <row r="84" spans="2:28" x14ac:dyDescent="0.5">
      <c r="B84" s="23">
        <v>-1.4013654329859904E-2</v>
      </c>
      <c r="C84" s="24">
        <v>-3.7019861844763691E-3</v>
      </c>
      <c r="D84" s="24">
        <v>-3.6965000876619469E-2</v>
      </c>
      <c r="E84" s="24">
        <v>2.027025067780186E-2</v>
      </c>
      <c r="F84" s="23">
        <v>-1.6277104535569631E-2</v>
      </c>
      <c r="G84" s="23">
        <v>-7.8740545589421895E-3</v>
      </c>
      <c r="H84" s="22">
        <v>1.108678752331782E-3</v>
      </c>
      <c r="I84" s="24">
        <v>4.1570481818776317E-2</v>
      </c>
      <c r="J84" s="22">
        <v>-1.8658092512355839E-3</v>
      </c>
      <c r="K84" s="22" t="e">
        <v>#N/A</v>
      </c>
      <c r="L84" s="23">
        <v>-2.7471598982249379E-3</v>
      </c>
      <c r="N84" s="29">
        <f ca="1"/>
        <v>-1.2721604474790574E-2</v>
      </c>
      <c r="O84" s="29">
        <f ca="1"/>
        <v>3.68531710745148E-3</v>
      </c>
      <c r="P84" s="29">
        <f ca="1"/>
        <v>-3.7856524945190095E-4</v>
      </c>
      <c r="R84" s="30">
        <f ca="1"/>
        <v>-1.4013654329859904E-2</v>
      </c>
      <c r="S84" s="30">
        <f ca="1"/>
        <v>-3.7019861844763691E-3</v>
      </c>
      <c r="T84" s="30">
        <f ca="1"/>
        <v>-3.6965000876619469E-2</v>
      </c>
      <c r="U84" s="30">
        <f ca="1"/>
        <v>2.027025067780186E-2</v>
      </c>
      <c r="V84" s="30">
        <f ca="1"/>
        <v>-1.6277104535569631E-2</v>
      </c>
      <c r="W84" s="30">
        <f ca="1"/>
        <v>-7.8740545589421895E-3</v>
      </c>
      <c r="X84" s="30">
        <f ca="1"/>
        <v>1.108678752331782E-3</v>
      </c>
      <c r="Y84" s="30">
        <f ca="1"/>
        <v>4.1570481818776317E-2</v>
      </c>
      <c r="Z84" s="30">
        <f ca="1"/>
        <v>-1.8658092512355839E-3</v>
      </c>
      <c r="AA84" s="30">
        <f ca="1"/>
        <v>-3.7856524945190095E-4</v>
      </c>
      <c r="AB84" s="30">
        <f ca="1"/>
        <v>-2.7471598982249379E-3</v>
      </c>
    </row>
    <row r="85" spans="2:28" x14ac:dyDescent="0.5">
      <c r="B85" s="23">
        <v>1.4577259475218707E-2</v>
      </c>
      <c r="C85" s="24">
        <v>-2.5545802455562927E-2</v>
      </c>
      <c r="D85" s="24">
        <v>-9.0909932352316591E-3</v>
      </c>
      <c r="E85" s="24">
        <v>-4.9668906064500473E-2</v>
      </c>
      <c r="F85" s="23">
        <v>-7.3101399646786636E-3</v>
      </c>
      <c r="G85" s="23" t="e">
        <v>#N/A</v>
      </c>
      <c r="H85" s="22">
        <v>-4.429734142135433E-3</v>
      </c>
      <c r="I85" s="24">
        <v>-1.8846923922444803E-2</v>
      </c>
      <c r="J85" s="22">
        <v>3.7384037142367266E-3</v>
      </c>
      <c r="K85" s="22" t="e">
        <v>#N/A</v>
      </c>
      <c r="L85" s="23">
        <v>-2.8608097539455368E-3</v>
      </c>
      <c r="N85" s="29">
        <f ca="1"/>
        <v>3.6335597552700216E-3</v>
      </c>
      <c r="O85" s="29">
        <f ca="1"/>
        <v>-2.1202687086337081E-2</v>
      </c>
      <c r="P85" s="29">
        <f ca="1"/>
        <v>-3.4566521394935323E-4</v>
      </c>
      <c r="R85" s="30">
        <f ca="1"/>
        <v>1.4577259475218707E-2</v>
      </c>
      <c r="S85" s="30">
        <f ca="1"/>
        <v>-2.5545802455562927E-2</v>
      </c>
      <c r="T85" s="30">
        <f ca="1"/>
        <v>-9.0909932352316591E-3</v>
      </c>
      <c r="U85" s="30">
        <f ca="1"/>
        <v>-4.9668906064500473E-2</v>
      </c>
      <c r="V85" s="30">
        <f ca="1"/>
        <v>-7.3101399646786636E-3</v>
      </c>
      <c r="W85" s="30">
        <f ca="1"/>
        <v>3.6335597552700216E-3</v>
      </c>
      <c r="X85" s="30">
        <f ca="1"/>
        <v>-4.429734142135433E-3</v>
      </c>
      <c r="Y85" s="30">
        <f ca="1"/>
        <v>-1.8846923922444803E-2</v>
      </c>
      <c r="Z85" s="30">
        <f ca="1"/>
        <v>3.7384037142367266E-3</v>
      </c>
      <c r="AA85" s="30">
        <f ca="1"/>
        <v>-3.4566521394935323E-4</v>
      </c>
      <c r="AB85" s="30">
        <f ca="1"/>
        <v>-2.8608097539455368E-3</v>
      </c>
    </row>
    <row r="86" spans="2:28" x14ac:dyDescent="0.5">
      <c r="B86" s="23">
        <v>-5.9865900383141435E-3</v>
      </c>
      <c r="C86" s="24">
        <v>-5.815058817796559E-2</v>
      </c>
      <c r="D86" s="24">
        <v>-8.2568741147183489E-2</v>
      </c>
      <c r="E86" s="24">
        <v>-0.1080139216518301</v>
      </c>
      <c r="F86" s="23">
        <v>-2.9256591447014646E-2</v>
      </c>
      <c r="G86" s="23" t="e">
        <v>#N/A</v>
      </c>
      <c r="H86" s="22">
        <v>-5.5615426912258847E-4</v>
      </c>
      <c r="I86" s="24">
        <v>-3.5028276871050257E-2</v>
      </c>
      <c r="J86" s="22">
        <v>-3.1036596933485816E-3</v>
      </c>
      <c r="K86" s="22" t="e">
        <v>#N/A</v>
      </c>
      <c r="L86" s="23">
        <v>-5.1216567178166694E-2</v>
      </c>
      <c r="N86" s="29">
        <f ca="1"/>
        <v>-1.7621590742664395E-2</v>
      </c>
      <c r="O86" s="29">
        <f ca="1"/>
        <v>-6.6995619005239232E-2</v>
      </c>
      <c r="P86" s="29">
        <f ca="1"/>
        <v>-1.829906981235585E-3</v>
      </c>
      <c r="R86" s="30">
        <f ca="1"/>
        <v>-5.9865900383141435E-3</v>
      </c>
      <c r="S86" s="30">
        <f ca="1"/>
        <v>-5.815058817796559E-2</v>
      </c>
      <c r="T86" s="30">
        <f ca="1"/>
        <v>-8.2568741147183489E-2</v>
      </c>
      <c r="U86" s="30">
        <f ca="1"/>
        <v>-0.1080139216518301</v>
      </c>
      <c r="V86" s="30">
        <f ca="1"/>
        <v>-2.9256591447014646E-2</v>
      </c>
      <c r="W86" s="30">
        <f ca="1"/>
        <v>-1.7621590742664395E-2</v>
      </c>
      <c r="X86" s="30">
        <f ca="1"/>
        <v>-5.5615426912258847E-4</v>
      </c>
      <c r="Y86" s="30">
        <f ca="1"/>
        <v>-3.5028276871050257E-2</v>
      </c>
      <c r="Z86" s="30">
        <f ca="1"/>
        <v>-3.1036596933485816E-3</v>
      </c>
      <c r="AA86" s="30">
        <f ca="1"/>
        <v>-1.829906981235585E-3</v>
      </c>
      <c r="AB86" s="30">
        <f ca="1"/>
        <v>-5.1216567178166694E-2</v>
      </c>
    </row>
    <row r="87" spans="2:28" x14ac:dyDescent="0.5">
      <c r="B87" s="23">
        <v>-6.0226451457479069E-3</v>
      </c>
      <c r="C87" s="24">
        <v>-4.5040454420015141E-2</v>
      </c>
      <c r="D87" s="24">
        <v>3.2222224406750932E-2</v>
      </c>
      <c r="E87" s="24">
        <v>2.3437478172126269E-2</v>
      </c>
      <c r="F87" s="23">
        <v>2.4756465510836101E-2</v>
      </c>
      <c r="G87" s="23" t="e">
        <v>#N/A</v>
      </c>
      <c r="H87" s="22">
        <v>3.8953862149564422E-3</v>
      </c>
      <c r="I87" s="24">
        <v>3.5127397507732638E-3</v>
      </c>
      <c r="J87" s="22">
        <v>-3.1133223865521531E-3</v>
      </c>
      <c r="K87" s="22" t="e">
        <v>#N/A</v>
      </c>
      <c r="L87" s="23">
        <v>2.2846844998360538E-2</v>
      </c>
      <c r="N87" s="29">
        <f ca="1"/>
        <v>9.366910182544097E-3</v>
      </c>
      <c r="O87" s="29">
        <f ca="1"/>
        <v>7.3957665815991723E-3</v>
      </c>
      <c r="P87" s="29">
        <f ca="1"/>
        <v>3.9103191420214456E-4</v>
      </c>
      <c r="R87" s="30">
        <f ca="1"/>
        <v>-6.0226451457479069E-3</v>
      </c>
      <c r="S87" s="30">
        <f ca="1"/>
        <v>-4.5040454420015141E-2</v>
      </c>
      <c r="T87" s="30">
        <f ca="1"/>
        <v>3.2222224406750932E-2</v>
      </c>
      <c r="U87" s="30">
        <f ca="1"/>
        <v>2.3437478172126269E-2</v>
      </c>
      <c r="V87" s="30">
        <f ca="1"/>
        <v>2.4756465510836101E-2</v>
      </c>
      <c r="W87" s="30">
        <f ca="1"/>
        <v>9.366910182544097E-3</v>
      </c>
      <c r="X87" s="30">
        <f ca="1"/>
        <v>3.8953862149564422E-3</v>
      </c>
      <c r="Y87" s="30">
        <f ca="1"/>
        <v>3.5127397507732638E-3</v>
      </c>
      <c r="Z87" s="30">
        <f ca="1"/>
        <v>-3.1133223865521531E-3</v>
      </c>
      <c r="AA87" s="30">
        <f ca="1"/>
        <v>3.9103191420214456E-4</v>
      </c>
      <c r="AB87" s="30">
        <f ca="1"/>
        <v>2.2846844998360538E-2</v>
      </c>
    </row>
    <row r="88" spans="2:28" x14ac:dyDescent="0.5">
      <c r="B88" s="23">
        <v>-6.0591371788658588E-3</v>
      </c>
      <c r="C88" s="24">
        <v>-1.9077932927436203E-2</v>
      </c>
      <c r="D88" s="24">
        <v>-4.3057147247674843E-3</v>
      </c>
      <c r="E88" s="24">
        <v>-3.0534323358942794E-2</v>
      </c>
      <c r="F88" s="23">
        <v>-7.2525233899930486E-3</v>
      </c>
      <c r="G88" s="23" t="e">
        <v>#N/A</v>
      </c>
      <c r="H88" s="22">
        <v>-1.7738302316750554E-2</v>
      </c>
      <c r="I88" s="24">
        <v>-6.3010370894315826E-2</v>
      </c>
      <c r="J88" s="22">
        <v>-3.1230454338154745E-3</v>
      </c>
      <c r="K88" s="22" t="e">
        <v>#N/A</v>
      </c>
      <c r="L88" s="23">
        <v>-2.2555464673553183E-2</v>
      </c>
      <c r="N88" s="29">
        <f ca="1"/>
        <v>-6.6558302844294537E-3</v>
      </c>
      <c r="O88" s="29">
        <f ca="1"/>
        <v>-2.7896761315803098E-2</v>
      </c>
      <c r="P88" s="29">
        <f ca="1"/>
        <v>-1.0430673875283014E-2</v>
      </c>
      <c r="R88" s="30">
        <f ca="1"/>
        <v>-6.0591371788658588E-3</v>
      </c>
      <c r="S88" s="30">
        <f ca="1"/>
        <v>-1.9077932927436203E-2</v>
      </c>
      <c r="T88" s="30">
        <f ca="1"/>
        <v>-4.3057147247674843E-3</v>
      </c>
      <c r="U88" s="30">
        <f ca="1"/>
        <v>-3.0534323358942794E-2</v>
      </c>
      <c r="V88" s="30">
        <f ca="1"/>
        <v>-7.2525233899930486E-3</v>
      </c>
      <c r="W88" s="30">
        <f ca="1"/>
        <v>-6.6558302844294537E-3</v>
      </c>
      <c r="X88" s="30">
        <f ca="1"/>
        <v>-1.7738302316750554E-2</v>
      </c>
      <c r="Y88" s="30">
        <f ca="1"/>
        <v>-6.3010370894315826E-2</v>
      </c>
      <c r="Z88" s="30">
        <f ca="1"/>
        <v>-3.1230454338154745E-3</v>
      </c>
      <c r="AA88" s="30">
        <f ca="1"/>
        <v>-1.0430673875283014E-2</v>
      </c>
      <c r="AB88" s="30">
        <f ca="1"/>
        <v>-2.2555464673553183E-2</v>
      </c>
    </row>
    <row r="89" spans="2:28" x14ac:dyDescent="0.5">
      <c r="B89" s="23">
        <v>-3.657644476956845E-2</v>
      </c>
      <c r="C89" s="24">
        <v>-4.3219839393211501E-3</v>
      </c>
      <c r="D89" s="24">
        <v>-4.8648621690249305E-2</v>
      </c>
      <c r="E89" s="24">
        <v>-2.7559029249642264E-2</v>
      </c>
      <c r="F89" s="23">
        <v>-1.0071047008330947E-4</v>
      </c>
      <c r="G89" s="23" t="e">
        <v>#N/A</v>
      </c>
      <c r="H89" s="22">
        <v>1.6930854475489809E-3</v>
      </c>
      <c r="I89" s="24">
        <v>3.3623906548394533E-2</v>
      </c>
      <c r="J89" s="22">
        <v>-4.6992759976585141E-3</v>
      </c>
      <c r="K89" s="22" t="e">
        <v>#N/A</v>
      </c>
      <c r="L89" s="23">
        <v>8.4014131470762088E-3</v>
      </c>
      <c r="N89" s="29">
        <f ca="1"/>
        <v>-1.833857761982588E-2</v>
      </c>
      <c r="O89" s="29">
        <f ca="1"/>
        <v>-7.7008630367483956E-3</v>
      </c>
      <c r="P89" s="29">
        <f ca="1"/>
        <v>-1.5030952750547666E-3</v>
      </c>
      <c r="R89" s="30">
        <f ca="1"/>
        <v>-3.657644476956845E-2</v>
      </c>
      <c r="S89" s="30">
        <f ca="1"/>
        <v>-4.3219839393211501E-3</v>
      </c>
      <c r="T89" s="30">
        <f ca="1"/>
        <v>-4.8648621690249305E-2</v>
      </c>
      <c r="U89" s="30">
        <f ca="1"/>
        <v>-2.7559029249642264E-2</v>
      </c>
      <c r="V89" s="30">
        <f ca="1"/>
        <v>-1.0071047008330947E-4</v>
      </c>
      <c r="W89" s="30">
        <f ca="1"/>
        <v>-1.833857761982588E-2</v>
      </c>
      <c r="X89" s="30">
        <f ca="1"/>
        <v>1.6930854475489809E-3</v>
      </c>
      <c r="Y89" s="30">
        <f ca="1"/>
        <v>3.3623906548394533E-2</v>
      </c>
      <c r="Z89" s="30">
        <f ca="1"/>
        <v>-4.6992759976585141E-3</v>
      </c>
      <c r="AA89" s="30">
        <f ca="1"/>
        <v>-1.5030952750547666E-3</v>
      </c>
      <c r="AB89" s="30">
        <f ca="1"/>
        <v>8.4014131470762088E-3</v>
      </c>
    </row>
    <row r="90" spans="2:28" x14ac:dyDescent="0.5">
      <c r="B90" s="23">
        <v>4.1761579347000755E-2</v>
      </c>
      <c r="C90" s="24">
        <v>3.2555636002959298E-2</v>
      </c>
      <c r="D90" s="24">
        <v>3.6363573690624262E-2</v>
      </c>
      <c r="E90" s="24">
        <v>6.0728686320401071E-2</v>
      </c>
      <c r="F90" s="23">
        <v>1.0984543998954432E-2</v>
      </c>
      <c r="G90" s="23" t="e">
        <v>#N/A</v>
      </c>
      <c r="H90" s="22">
        <v>3.9436523117272637E-2</v>
      </c>
      <c r="I90" s="24">
        <v>7.5903720243115869E-2</v>
      </c>
      <c r="J90" s="22">
        <v>1.8885853830232779E-3</v>
      </c>
      <c r="K90" s="22" t="e">
        <v>#N/A</v>
      </c>
      <c r="L90" s="23">
        <v>4.4436539195580327E-3</v>
      </c>
      <c r="N90" s="29">
        <f ca="1"/>
        <v>2.6373061672977594E-2</v>
      </c>
      <c r="O90" s="29">
        <f ca="1"/>
        <v>4.1999054035331704E-2</v>
      </c>
      <c r="P90" s="29">
        <f ca="1"/>
        <v>2.0662554250147958E-2</v>
      </c>
      <c r="R90" s="30">
        <f ca="1"/>
        <v>4.1761579347000755E-2</v>
      </c>
      <c r="S90" s="30">
        <f ca="1"/>
        <v>3.2555636002959298E-2</v>
      </c>
      <c r="T90" s="30">
        <f ca="1"/>
        <v>3.6363573690624262E-2</v>
      </c>
      <c r="U90" s="30">
        <f ca="1"/>
        <v>6.0728686320401071E-2</v>
      </c>
      <c r="V90" s="30">
        <f ca="1"/>
        <v>1.0984543998954432E-2</v>
      </c>
      <c r="W90" s="30">
        <f ca="1"/>
        <v>2.6373061672977594E-2</v>
      </c>
      <c r="X90" s="30">
        <f ca="1"/>
        <v>3.9436523117272637E-2</v>
      </c>
      <c r="Y90" s="30">
        <f ca="1"/>
        <v>7.5903720243115869E-2</v>
      </c>
      <c r="Z90" s="30">
        <f ca="1"/>
        <v>1.8885853830232779E-3</v>
      </c>
      <c r="AA90" s="30">
        <f ca="1"/>
        <v>2.0662554250147958E-2</v>
      </c>
      <c r="AB90" s="30">
        <f ca="1"/>
        <v>4.4436539195580327E-3</v>
      </c>
    </row>
    <row r="91" spans="2:28" x14ac:dyDescent="0.5">
      <c r="B91" s="23">
        <v>3.6807580174927024E-2</v>
      </c>
      <c r="C91" s="24">
        <v>1.6815537744503617E-2</v>
      </c>
      <c r="D91" s="24">
        <v>9.8684436184710567E-3</v>
      </c>
      <c r="E91" s="24">
        <v>1.526725267893303E-2</v>
      </c>
      <c r="F91" s="23">
        <v>2.1979683390772609E-2</v>
      </c>
      <c r="G91" s="23">
        <v>-5.555553046411732E-2</v>
      </c>
      <c r="H91" s="22">
        <v>3.2519196864591038E-3</v>
      </c>
      <c r="I91" s="24">
        <v>-2.799562563578939E-2</v>
      </c>
      <c r="J91" s="22">
        <v>5.7492953384003176E-2</v>
      </c>
      <c r="K91" s="22" t="e">
        <v>#N/A</v>
      </c>
      <c r="L91" s="23">
        <v>2.267173266849043E-2</v>
      </c>
      <c r="N91" s="29">
        <f ca="1"/>
        <v>1.0772443671941041E-3</v>
      </c>
      <c r="O91" s="29">
        <f ca="1"/>
        <v>7.3254682149217487E-3</v>
      </c>
      <c r="P91" s="29">
        <f ca="1"/>
        <v>3.037243653523114E-2</v>
      </c>
      <c r="R91" s="30">
        <f ca="1"/>
        <v>3.6807580174927024E-2</v>
      </c>
      <c r="S91" s="30">
        <f ca="1"/>
        <v>1.6815537744503617E-2</v>
      </c>
      <c r="T91" s="30">
        <f ca="1"/>
        <v>9.8684436184710567E-3</v>
      </c>
      <c r="U91" s="30">
        <f ca="1"/>
        <v>1.526725267893303E-2</v>
      </c>
      <c r="V91" s="30">
        <f ca="1"/>
        <v>2.1979683390772609E-2</v>
      </c>
      <c r="W91" s="30">
        <f ca="1"/>
        <v>-5.555553046411732E-2</v>
      </c>
      <c r="X91" s="30">
        <f ca="1"/>
        <v>3.2519196864591038E-3</v>
      </c>
      <c r="Y91" s="30">
        <f ca="1"/>
        <v>-2.799562563578939E-2</v>
      </c>
      <c r="Z91" s="30">
        <f ca="1"/>
        <v>5.7492953384003176E-2</v>
      </c>
      <c r="AA91" s="30">
        <f ca="1"/>
        <v>3.037243653523114E-2</v>
      </c>
      <c r="AB91" s="30">
        <f ca="1"/>
        <v>2.267173266849043E-2</v>
      </c>
    </row>
    <row r="92" spans="2:28" x14ac:dyDescent="0.5">
      <c r="B92" s="23">
        <v>1.7926186291739921E-2</v>
      </c>
      <c r="C92" s="24">
        <v>5.6846873816223109E-3</v>
      </c>
      <c r="D92" s="24">
        <v>4.1259456735962541E-2</v>
      </c>
      <c r="E92" s="24" t="e">
        <v>#N/A</v>
      </c>
      <c r="F92" s="23">
        <v>2.638382629403746E-2</v>
      </c>
      <c r="G92" s="23" t="e">
        <v>#N/A</v>
      </c>
      <c r="H92" s="22">
        <v>-3.2413789823352301E-3</v>
      </c>
      <c r="I92" s="24">
        <v>-5.7603581541898152E-2</v>
      </c>
      <c r="J92" s="22">
        <v>-5.3476252839276261E-3</v>
      </c>
      <c r="K92" s="22" t="e">
        <v>#N/A</v>
      </c>
      <c r="L92" s="23">
        <v>5.515390830435063E-3</v>
      </c>
      <c r="N92" s="29">
        <f ca="1"/>
        <v>2.215500629288869E-2</v>
      </c>
      <c r="O92" s="29">
        <f ca="1"/>
        <v>-1.2860116484695594E-3</v>
      </c>
      <c r="P92" s="29">
        <f ca="1"/>
        <v>-4.2945021331314281E-3</v>
      </c>
      <c r="R92" s="30">
        <f ca="1"/>
        <v>1.7926186291739921E-2</v>
      </c>
      <c r="S92" s="30">
        <f ca="1"/>
        <v>5.6846873816223109E-3</v>
      </c>
      <c r="T92" s="30">
        <f ca="1"/>
        <v>4.1259456735962541E-2</v>
      </c>
      <c r="U92" s="30" t="e">
        <f ca="1"/>
        <v>#N/A</v>
      </c>
      <c r="V92" s="30">
        <f ca="1"/>
        <v>2.638382629403746E-2</v>
      </c>
      <c r="W92" s="30">
        <f ca="1"/>
        <v>2.215500629288869E-2</v>
      </c>
      <c r="X92" s="30">
        <f ca="1"/>
        <v>-3.2413789823352301E-3</v>
      </c>
      <c r="Y92" s="30">
        <f ca="1"/>
        <v>-5.7603581541898152E-2</v>
      </c>
      <c r="Z92" s="30">
        <f ca="1"/>
        <v>-5.3476252839276261E-3</v>
      </c>
      <c r="AA92" s="30">
        <f ca="1"/>
        <v>-4.2945021331314281E-3</v>
      </c>
      <c r="AB92" s="30">
        <f ca="1"/>
        <v>5.515390830435063E-3</v>
      </c>
    </row>
    <row r="93" spans="2:28" x14ac:dyDescent="0.5">
      <c r="B93" s="23">
        <v>-2.2790055248618768E-2</v>
      </c>
      <c r="C93" s="24">
        <v>-9.2496611662623573E-3</v>
      </c>
      <c r="D93" s="24">
        <v>-3.02398370075454E-2</v>
      </c>
      <c r="E93" s="24">
        <v>-3.0075247948592065E-2</v>
      </c>
      <c r="F93" s="23">
        <v>-1.6772849593629346E-2</v>
      </c>
      <c r="G93" s="23">
        <v>-5.8823501281571766E-2</v>
      </c>
      <c r="H93" s="22">
        <v>3.1978232737818635E-2</v>
      </c>
      <c r="I93" s="24">
        <v>-3.423000423020417E-2</v>
      </c>
      <c r="J93" s="22">
        <v>1.2544816818002458E-2</v>
      </c>
      <c r="K93" s="22" t="e">
        <v>#N/A</v>
      </c>
      <c r="L93" s="23">
        <v>-2.2584186652246929E-3</v>
      </c>
      <c r="N93" s="29">
        <f ca="1"/>
        <v>-3.2795468707939958E-2</v>
      </c>
      <c r="O93" s="29">
        <f ca="1"/>
        <v>-2.1210633803565738E-2</v>
      </c>
      <c r="P93" s="29">
        <f ca="1"/>
        <v>2.2261524777910546E-2</v>
      </c>
      <c r="R93" s="30">
        <f ca="1"/>
        <v>-2.2790055248618768E-2</v>
      </c>
      <c r="S93" s="30">
        <f ca="1"/>
        <v>-9.2496611662623573E-3</v>
      </c>
      <c r="T93" s="30">
        <f ca="1"/>
        <v>-3.02398370075454E-2</v>
      </c>
      <c r="U93" s="30">
        <f ca="1"/>
        <v>-3.0075247948592065E-2</v>
      </c>
      <c r="V93" s="30">
        <f ca="1"/>
        <v>-1.6772849593629346E-2</v>
      </c>
      <c r="W93" s="30">
        <f ca="1"/>
        <v>-5.8823501281571766E-2</v>
      </c>
      <c r="X93" s="30">
        <f ca="1"/>
        <v>3.1978232737818635E-2</v>
      </c>
      <c r="Y93" s="30">
        <f ca="1"/>
        <v>-3.423000423020417E-2</v>
      </c>
      <c r="Z93" s="30">
        <f ca="1"/>
        <v>1.2544816818002458E-2</v>
      </c>
      <c r="AA93" s="30">
        <f ca="1"/>
        <v>2.2261524777910546E-2</v>
      </c>
      <c r="AB93" s="30">
        <f ca="1"/>
        <v>-2.2584186652246929E-3</v>
      </c>
    </row>
    <row r="94" spans="2:28" x14ac:dyDescent="0.5">
      <c r="B94" s="23">
        <v>-9.7173144876324669E-3</v>
      </c>
      <c r="C94" s="24">
        <v>6.2240107682089985E-3</v>
      </c>
      <c r="D94" s="24">
        <v>-3.4408545743131125E-2</v>
      </c>
      <c r="E94" s="24">
        <v>-2.325579246271936E-2</v>
      </c>
      <c r="F94" s="23">
        <v>5.7995641146391108E-4</v>
      </c>
      <c r="G94" s="23" t="e">
        <v>#N/A</v>
      </c>
      <c r="H94" s="22">
        <v>-5.2512585185982008E-4</v>
      </c>
      <c r="I94" s="24">
        <v>-2.5315922363450261E-3</v>
      </c>
      <c r="J94" s="22" t="e">
        <v>#N/A</v>
      </c>
      <c r="K94" s="22" t="e">
        <v>#N/A</v>
      </c>
      <c r="L94" s="23">
        <v>-1.1806265848667397E-2</v>
      </c>
      <c r="N94" s="29">
        <f ca="1"/>
        <v>-4.5686790380842779E-3</v>
      </c>
      <c r="O94" s="29">
        <f ca="1"/>
        <v>-1.3155637104530781E-2</v>
      </c>
      <c r="P94" s="29">
        <f ca="1"/>
        <v>-5.2512585185982008E-4</v>
      </c>
      <c r="R94" s="30">
        <f ca="1"/>
        <v>-9.7173144876324669E-3</v>
      </c>
      <c r="S94" s="30">
        <f ca="1"/>
        <v>6.2240107682089985E-3</v>
      </c>
      <c r="T94" s="30">
        <f ca="1"/>
        <v>-3.4408545743131125E-2</v>
      </c>
      <c r="U94" s="30">
        <f ca="1"/>
        <v>-2.325579246271936E-2</v>
      </c>
      <c r="V94" s="30">
        <f ca="1"/>
        <v>5.7995641146391108E-4</v>
      </c>
      <c r="W94" s="30">
        <f ca="1"/>
        <v>-4.5686790380842779E-3</v>
      </c>
      <c r="X94" s="30">
        <f ca="1"/>
        <v>-5.2512585185982008E-4</v>
      </c>
      <c r="Y94" s="30">
        <f ca="1"/>
        <v>-2.5315922363450261E-3</v>
      </c>
      <c r="Z94" s="30" t="e">
        <f ca="1"/>
        <v>#N/A</v>
      </c>
      <c r="AA94" s="30">
        <f ca="1"/>
        <v>-5.2512585185982008E-4</v>
      </c>
      <c r="AB94" s="30">
        <f ca="1"/>
        <v>-1.1806265848667397E-2</v>
      </c>
    </row>
    <row r="95" spans="2:28" x14ac:dyDescent="0.5">
      <c r="B95" s="23">
        <v>-9.8126672613737531E-3</v>
      </c>
      <c r="C95" s="24">
        <v>1.1340269331396868E-2</v>
      </c>
      <c r="D95" s="24">
        <v>2.5612459464937398E-2</v>
      </c>
      <c r="E95" s="24">
        <v>3.9682502138667086E-3</v>
      </c>
      <c r="F95" s="23">
        <v>-1.5213760487054917E-2</v>
      </c>
      <c r="G95" s="23">
        <v>-5.357152232827056E-2</v>
      </c>
      <c r="H95" s="22">
        <v>9.9840872661247637E-3</v>
      </c>
      <c r="I95" s="24">
        <v>5.0761430467295865E-2</v>
      </c>
      <c r="J95" s="22">
        <v>-1.755970186790623E-2</v>
      </c>
      <c r="K95" s="22" t="e">
        <v>#N/A</v>
      </c>
      <c r="L95" s="23">
        <v>3.0508398994212094E-2</v>
      </c>
      <c r="N95" s="29">
        <f ca="1"/>
        <v>-2.6199316692233077E-2</v>
      </c>
      <c r="O95" s="29">
        <f ca="1"/>
        <v>2.4438161694341785E-2</v>
      </c>
      <c r="P95" s="29">
        <f ca="1"/>
        <v>-3.7878073008907331E-3</v>
      </c>
      <c r="R95" s="30">
        <f ca="1"/>
        <v>-9.8126672613737531E-3</v>
      </c>
      <c r="S95" s="30">
        <f ca="1"/>
        <v>1.1340269331396868E-2</v>
      </c>
      <c r="T95" s="30">
        <f ca="1"/>
        <v>2.5612459464937398E-2</v>
      </c>
      <c r="U95" s="30">
        <f ca="1"/>
        <v>3.9682502138667086E-3</v>
      </c>
      <c r="V95" s="30">
        <f ca="1"/>
        <v>-1.5213760487054917E-2</v>
      </c>
      <c r="W95" s="30">
        <f ca="1"/>
        <v>-5.357152232827056E-2</v>
      </c>
      <c r="X95" s="30">
        <f ca="1"/>
        <v>9.9840872661247637E-3</v>
      </c>
      <c r="Y95" s="30">
        <f ca="1"/>
        <v>5.0761430467295865E-2</v>
      </c>
      <c r="Z95" s="30">
        <f ca="1"/>
        <v>-1.755970186790623E-2</v>
      </c>
      <c r="AA95" s="30">
        <f ca="1"/>
        <v>-3.7878073008907331E-3</v>
      </c>
      <c r="AB95" s="30">
        <f ca="1"/>
        <v>3.0508398994212094E-2</v>
      </c>
    </row>
    <row r="96" spans="2:28" x14ac:dyDescent="0.5">
      <c r="B96" s="23">
        <v>2.522522522522519E-2</v>
      </c>
      <c r="C96" s="24">
        <v>2.0387339521943604E-2</v>
      </c>
      <c r="D96" s="24">
        <v>3.8002120370078663E-2</v>
      </c>
      <c r="E96" s="24">
        <v>3.5573089006745606E-2</v>
      </c>
      <c r="F96" s="23">
        <v>1.0299196500132446E-2</v>
      </c>
      <c r="G96" s="23">
        <v>-5.6603699302096855E-2</v>
      </c>
      <c r="H96" s="22">
        <v>1.6649337307417245E-2</v>
      </c>
      <c r="I96" s="24">
        <v>-4.5893779127583079E-2</v>
      </c>
      <c r="J96" s="22">
        <v>1.7415382697415716E-2</v>
      </c>
      <c r="K96" s="22" t="e">
        <v>#N/A</v>
      </c>
      <c r="L96" s="23">
        <v>2.2601942486687454E-2</v>
      </c>
      <c r="N96" s="29">
        <f ca="1"/>
        <v>-7.0264258589130728E-3</v>
      </c>
      <c r="O96" s="29">
        <f ca="1"/>
        <v>1.413414245157445E-2</v>
      </c>
      <c r="P96" s="29">
        <f ca="1"/>
        <v>1.703236000241648E-2</v>
      </c>
      <c r="R96" s="30">
        <f ca="1"/>
        <v>2.522522522522519E-2</v>
      </c>
      <c r="S96" s="30">
        <f ca="1"/>
        <v>2.0387339521943604E-2</v>
      </c>
      <c r="T96" s="30">
        <f ca="1"/>
        <v>3.8002120370078663E-2</v>
      </c>
      <c r="U96" s="30">
        <f ca="1"/>
        <v>3.5573089006745606E-2</v>
      </c>
      <c r="V96" s="30">
        <f ca="1"/>
        <v>1.0299196500132446E-2</v>
      </c>
      <c r="W96" s="30">
        <f ca="1"/>
        <v>-5.6603699302096855E-2</v>
      </c>
      <c r="X96" s="30">
        <f ca="1"/>
        <v>1.6649337307417245E-2</v>
      </c>
      <c r="Y96" s="30">
        <f ca="1"/>
        <v>-4.5893779127583079E-2</v>
      </c>
      <c r="Z96" s="30">
        <f ca="1"/>
        <v>1.7415382697415716E-2</v>
      </c>
      <c r="AA96" s="30">
        <f ca="1"/>
        <v>1.703236000241648E-2</v>
      </c>
      <c r="AB96" s="30">
        <f ca="1"/>
        <v>2.2601942486687454E-2</v>
      </c>
    </row>
    <row r="97" spans="2:28" x14ac:dyDescent="0.5">
      <c r="B97" s="23">
        <v>5.6239015817223237E-3</v>
      </c>
      <c r="C97" s="24">
        <v>-1.5984000374991258E-2</v>
      </c>
      <c r="D97" s="24">
        <v>1.7782467920291145E-2</v>
      </c>
      <c r="E97" s="24">
        <v>-1.1450371259603465E-2</v>
      </c>
      <c r="F97" s="23">
        <v>3.8835099599892065E-3</v>
      </c>
      <c r="G97" s="23">
        <v>5.9999916535842468E-2</v>
      </c>
      <c r="H97" s="22">
        <v>-5.1175303832073915E-4</v>
      </c>
      <c r="I97" s="24">
        <v>-7.5948486088429634E-3</v>
      </c>
      <c r="J97" s="22">
        <v>4.2342224019061403E-2</v>
      </c>
      <c r="K97" s="22" t="e">
        <v>#N/A</v>
      </c>
      <c r="L97" s="23">
        <v>-1.1414656709555215E-2</v>
      </c>
      <c r="N97" s="29">
        <f ca="1"/>
        <v>2.3169109359184665E-2</v>
      </c>
      <c r="O97" s="29">
        <f ca="1"/>
        <v>-5.7322818065403515E-3</v>
      </c>
      <c r="P97" s="29">
        <f ca="1"/>
        <v>2.0915235490370332E-2</v>
      </c>
      <c r="R97" s="30">
        <f ca="1"/>
        <v>5.6239015817223237E-3</v>
      </c>
      <c r="S97" s="30">
        <f ca="1"/>
        <v>-1.5984000374991258E-2</v>
      </c>
      <c r="T97" s="30">
        <f ca="1"/>
        <v>1.7782467920291145E-2</v>
      </c>
      <c r="U97" s="30">
        <f ca="1"/>
        <v>-1.1450371259603465E-2</v>
      </c>
      <c r="V97" s="30">
        <f ca="1"/>
        <v>3.8835099599892065E-3</v>
      </c>
      <c r="W97" s="30">
        <f ca="1"/>
        <v>5.9999916535842468E-2</v>
      </c>
      <c r="X97" s="30">
        <f ca="1"/>
        <v>-5.1175303832073915E-4</v>
      </c>
      <c r="Y97" s="30">
        <f ca="1"/>
        <v>-7.5948486088429634E-3</v>
      </c>
      <c r="Z97" s="30">
        <f ca="1"/>
        <v>4.2342224019061403E-2</v>
      </c>
      <c r="AA97" s="30">
        <f ca="1"/>
        <v>2.0915235490370332E-2</v>
      </c>
      <c r="AB97" s="30">
        <f ca="1"/>
        <v>-1.1414656709555215E-2</v>
      </c>
    </row>
    <row r="98" spans="2:28" x14ac:dyDescent="0.5">
      <c r="B98" s="23">
        <v>3.9147151345683362E-2</v>
      </c>
      <c r="C98" s="24">
        <v>3.7055812891623852E-2</v>
      </c>
      <c r="D98" s="24">
        <v>3.8026807922753925E-2</v>
      </c>
      <c r="E98" s="24">
        <v>3.861000306814022E-3</v>
      </c>
      <c r="F98" s="23">
        <v>2.5096723234125484E-2</v>
      </c>
      <c r="G98" s="23">
        <v>-5.6603699302096855E-2</v>
      </c>
      <c r="H98" s="22">
        <v>1.1264717776730215E-2</v>
      </c>
      <c r="I98" s="24">
        <v>6.3775392657563712E-2</v>
      </c>
      <c r="J98" s="22">
        <v>6.050165846039679E-3</v>
      </c>
      <c r="K98" s="22" t="e">
        <v>#N/A</v>
      </c>
      <c r="L98" s="23">
        <v>2.1623061322282089E-2</v>
      </c>
      <c r="N98" s="29">
        <f ca="1"/>
        <v>2.5467250925706639E-3</v>
      </c>
      <c r="O98" s="29">
        <f ca="1"/>
        <v>3.2868415020207521E-2</v>
      </c>
      <c r="P98" s="29">
        <f ca="1"/>
        <v>8.6574418113849472E-3</v>
      </c>
      <c r="R98" s="30">
        <f ca="1"/>
        <v>3.9147151345683362E-2</v>
      </c>
      <c r="S98" s="30">
        <f ca="1"/>
        <v>3.7055812891623852E-2</v>
      </c>
      <c r="T98" s="30">
        <f ca="1"/>
        <v>3.8026807922753925E-2</v>
      </c>
      <c r="U98" s="30">
        <f ca="1"/>
        <v>3.861000306814022E-3</v>
      </c>
      <c r="V98" s="30">
        <f ca="1"/>
        <v>2.5096723234125484E-2</v>
      </c>
      <c r="W98" s="30">
        <f ca="1"/>
        <v>-5.6603699302096855E-2</v>
      </c>
      <c r="X98" s="30">
        <f ca="1"/>
        <v>1.1264717776730215E-2</v>
      </c>
      <c r="Y98" s="30">
        <f ca="1"/>
        <v>6.3775392657563712E-2</v>
      </c>
      <c r="Z98" s="30">
        <f ca="1"/>
        <v>6.050165846039679E-3</v>
      </c>
      <c r="AA98" s="30">
        <f ca="1"/>
        <v>8.6574418113849472E-3</v>
      </c>
      <c r="AB98" s="30">
        <f ca="1"/>
        <v>2.1623061322282089E-2</v>
      </c>
    </row>
    <row r="99" spans="2:28" x14ac:dyDescent="0.5">
      <c r="B99" s="23">
        <v>-3.1617894382778289E-2</v>
      </c>
      <c r="C99" s="24">
        <v>2.8389618944798523E-2</v>
      </c>
      <c r="D99" s="24">
        <v>-1.4851517672311187E-2</v>
      </c>
      <c r="E99" s="24">
        <v>2.3076993614966845E-2</v>
      </c>
      <c r="F99" s="23">
        <v>4.953063695419635E-2</v>
      </c>
      <c r="G99" s="23" t="e">
        <v>#N/A</v>
      </c>
      <c r="H99" s="22" t="e">
        <v>#N/A</v>
      </c>
      <c r="I99" s="24">
        <v>-2.637888659301757E-2</v>
      </c>
      <c r="J99" s="22">
        <v>-6.8728931094628187E-3</v>
      </c>
      <c r="K99" s="22" t="e">
        <v>#N/A</v>
      </c>
      <c r="L99" s="23">
        <v>1.7055380522136288E-2</v>
      </c>
      <c r="N99" s="29">
        <f ca="1"/>
        <v>8.9563712857090305E-3</v>
      </c>
      <c r="O99" s="29">
        <f ca="1"/>
        <v>5.4583177633145798E-3</v>
      </c>
      <c r="P99" s="29">
        <f ca="1"/>
        <v>-6.8728931094628187E-3</v>
      </c>
      <c r="R99" s="30">
        <f ca="1"/>
        <v>-3.1617894382778289E-2</v>
      </c>
      <c r="S99" s="30">
        <f ca="1"/>
        <v>2.8389618944798523E-2</v>
      </c>
      <c r="T99" s="30">
        <f ca="1"/>
        <v>-1.4851517672311187E-2</v>
      </c>
      <c r="U99" s="30">
        <f ca="1"/>
        <v>2.3076993614966845E-2</v>
      </c>
      <c r="V99" s="30">
        <f ca="1"/>
        <v>4.953063695419635E-2</v>
      </c>
      <c r="W99" s="30">
        <f ca="1"/>
        <v>8.9563712857090305E-3</v>
      </c>
      <c r="X99" s="30" t="e">
        <f ca="1"/>
        <v>#N/A</v>
      </c>
      <c r="Y99" s="30">
        <f ca="1"/>
        <v>-2.637888659301757E-2</v>
      </c>
      <c r="Z99" s="30">
        <f ca="1"/>
        <v>-6.8728931094628187E-3</v>
      </c>
      <c r="AA99" s="30">
        <f ca="1"/>
        <v>-6.8728931094628187E-3</v>
      </c>
      <c r="AB99" s="30">
        <f ca="1"/>
        <v>1.7055380522136288E-2</v>
      </c>
    </row>
    <row r="100" spans="2:28" x14ac:dyDescent="0.5">
      <c r="B100" s="23">
        <v>1.0420284821117676E-3</v>
      </c>
      <c r="C100" s="24">
        <v>-5.7116058032420369E-3</v>
      </c>
      <c r="D100" s="24">
        <v>-1.3065355676731061E-2</v>
      </c>
      <c r="E100" s="24">
        <v>-1.5037668789816716E-2</v>
      </c>
      <c r="F100" s="23">
        <v>2.3012247700020083E-2</v>
      </c>
      <c r="G100" s="23" t="e">
        <v>#N/A</v>
      </c>
      <c r="H100" s="22">
        <v>-5.5696823845078347E-3</v>
      </c>
      <c r="I100" s="24">
        <v>-1.3546652698694372E-2</v>
      </c>
      <c r="J100" s="22">
        <v>-1.297573883002523E-2</v>
      </c>
      <c r="K100" s="22" t="e">
        <v>#N/A</v>
      </c>
      <c r="L100" s="23">
        <v>3.3336957122940269E-3</v>
      </c>
      <c r="N100" s="29">
        <f ca="1"/>
        <v>1.2027138091065925E-2</v>
      </c>
      <c r="O100" s="29">
        <f ca="1"/>
        <v>-8.8055174512380319E-3</v>
      </c>
      <c r="P100" s="29">
        <f ca="1"/>
        <v>-9.2727106072665322E-3</v>
      </c>
      <c r="R100" s="30">
        <f ca="1"/>
        <v>1.0420284821117676E-3</v>
      </c>
      <c r="S100" s="30">
        <f ca="1"/>
        <v>-5.7116058032420369E-3</v>
      </c>
      <c r="T100" s="30">
        <f ca="1"/>
        <v>-1.3065355676731061E-2</v>
      </c>
      <c r="U100" s="30">
        <f ca="1"/>
        <v>-1.5037668789816716E-2</v>
      </c>
      <c r="V100" s="30">
        <f ca="1"/>
        <v>2.3012247700020083E-2</v>
      </c>
      <c r="W100" s="30">
        <f ca="1"/>
        <v>1.2027138091065925E-2</v>
      </c>
      <c r="X100" s="30">
        <f ca="1"/>
        <v>-5.5696823845078347E-3</v>
      </c>
      <c r="Y100" s="30">
        <f ca="1"/>
        <v>-1.3546652698694372E-2</v>
      </c>
      <c r="Z100" s="30">
        <f ca="1"/>
        <v>-1.297573883002523E-2</v>
      </c>
      <c r="AA100" s="30">
        <f ca="1"/>
        <v>-9.2727106072665322E-3</v>
      </c>
      <c r="AB100" s="30">
        <f ca="1"/>
        <v>3.3336957122940269E-3</v>
      </c>
    </row>
    <row r="101" spans="2:28" x14ac:dyDescent="0.5">
      <c r="B101" s="23">
        <v>-1.3879250520471897E-2</v>
      </c>
      <c r="C101" s="24">
        <v>1.8669282354806027E-2</v>
      </c>
      <c r="D101" s="24">
        <v>-2.2403244762754793E-2</v>
      </c>
      <c r="E101" s="24">
        <v>1.9084043098801295E-2</v>
      </c>
      <c r="F101" s="23">
        <v>2.8118245592561042E-3</v>
      </c>
      <c r="G101" s="23">
        <v>-0.10000001896912691</v>
      </c>
      <c r="H101" s="22">
        <v>-4.5825186665495732E-3</v>
      </c>
      <c r="I101" s="24">
        <v>7.490655162593729E-3</v>
      </c>
      <c r="J101" s="22">
        <v>3.5057176103301391E-3</v>
      </c>
      <c r="K101" s="22" t="e">
        <v>#N/A</v>
      </c>
      <c r="L101" s="23">
        <v>1.4700009067391218E-2</v>
      </c>
      <c r="N101" s="29">
        <f ca="1"/>
        <v>-3.7022481643447569E-2</v>
      </c>
      <c r="O101" s="29">
        <f ca="1"/>
        <v>7.508148984167495E-3</v>
      </c>
      <c r="P101" s="29">
        <f ca="1"/>
        <v>-5.3840052810971706E-4</v>
      </c>
      <c r="R101" s="30">
        <f ca="1"/>
        <v>-1.3879250520471897E-2</v>
      </c>
      <c r="S101" s="30">
        <f ca="1"/>
        <v>1.8669282354806027E-2</v>
      </c>
      <c r="T101" s="30">
        <f ca="1"/>
        <v>-2.2403244762754793E-2</v>
      </c>
      <c r="U101" s="30">
        <f ca="1"/>
        <v>1.9084043098801295E-2</v>
      </c>
      <c r="V101" s="30">
        <f ca="1"/>
        <v>2.8118245592561042E-3</v>
      </c>
      <c r="W101" s="30">
        <f ca="1"/>
        <v>-0.10000001896912691</v>
      </c>
      <c r="X101" s="30">
        <f ca="1"/>
        <v>-4.5825186665495732E-3</v>
      </c>
      <c r="Y101" s="30">
        <f ca="1"/>
        <v>7.490655162593729E-3</v>
      </c>
      <c r="Z101" s="30">
        <f ca="1"/>
        <v>3.5057176103301391E-3</v>
      </c>
      <c r="AA101" s="30">
        <f ca="1"/>
        <v>-5.3840052810971706E-4</v>
      </c>
      <c r="AB101" s="30">
        <f ca="1"/>
        <v>1.4700009067391218E-2</v>
      </c>
    </row>
    <row r="102" spans="2:28" x14ac:dyDescent="0.5">
      <c r="B102" s="23">
        <v>-2.7445460942997935E-2</v>
      </c>
      <c r="C102" s="24">
        <v>-1.5037668789816938E-2</v>
      </c>
      <c r="D102" s="24">
        <v>-1.8749976137195867E-2</v>
      </c>
      <c r="E102" s="24" t="e">
        <v>#N/A</v>
      </c>
      <c r="F102" s="23">
        <v>-1.0558614072768591E-2</v>
      </c>
      <c r="G102" s="23" t="e">
        <v>#N/A</v>
      </c>
      <c r="H102" s="22">
        <v>3.5808895111208994E-3</v>
      </c>
      <c r="I102" s="24">
        <v>7.4349624229363975E-3</v>
      </c>
      <c r="J102" s="22">
        <v>4.3667195603176445E-3</v>
      </c>
      <c r="K102" s="22" t="e">
        <v>#N/A</v>
      </c>
      <c r="L102" s="23">
        <v>-1.4884018928650433E-2</v>
      </c>
      <c r="N102" s="29">
        <f ca="1"/>
        <v>-1.9002037507883263E-2</v>
      </c>
      <c r="O102" s="29">
        <f ca="1"/>
        <v>-1.030917535818171E-2</v>
      </c>
      <c r="P102" s="29">
        <f ca="1"/>
        <v>3.9738045357192719E-3</v>
      </c>
      <c r="R102" s="30">
        <f ca="1"/>
        <v>-2.7445460942997935E-2</v>
      </c>
      <c r="S102" s="30">
        <f ca="1"/>
        <v>-1.5037668789816938E-2</v>
      </c>
      <c r="T102" s="30">
        <f ca="1"/>
        <v>-1.8749976137195867E-2</v>
      </c>
      <c r="U102" s="30" t="e">
        <f ca="1"/>
        <v>#N/A</v>
      </c>
      <c r="V102" s="30">
        <f ca="1"/>
        <v>-1.0558614072768591E-2</v>
      </c>
      <c r="W102" s="30">
        <f ca="1"/>
        <v>-1.9002037507883263E-2</v>
      </c>
      <c r="X102" s="30">
        <f ca="1"/>
        <v>3.5808895111208994E-3</v>
      </c>
      <c r="Y102" s="30">
        <f ca="1"/>
        <v>7.4349624229363975E-3</v>
      </c>
      <c r="Z102" s="30">
        <f ca="1"/>
        <v>4.3667195603176445E-3</v>
      </c>
      <c r="AA102" s="30">
        <f ca="1"/>
        <v>3.9738045357192719E-3</v>
      </c>
      <c r="AB102" s="30">
        <f ca="1"/>
        <v>-1.4884018928650433E-2</v>
      </c>
    </row>
    <row r="103" spans="2:28" x14ac:dyDescent="0.5">
      <c r="B103" s="23">
        <v>-2.9667149059334319E-2</v>
      </c>
      <c r="C103" s="24">
        <v>2.3855508870809228E-3</v>
      </c>
      <c r="D103" s="24">
        <v>2.0169761860437063E-2</v>
      </c>
      <c r="E103" s="24">
        <v>-2.9962606681149362E-2</v>
      </c>
      <c r="F103" s="23">
        <v>9.6971416795883503E-3</v>
      </c>
      <c r="G103" s="23" t="e">
        <v>#N/A</v>
      </c>
      <c r="H103" s="22">
        <v>-9.1743131027687275E-3</v>
      </c>
      <c r="I103" s="24">
        <v>4.182036836147196E-2</v>
      </c>
      <c r="J103" s="22">
        <v>-1.3913009196531267E-2</v>
      </c>
      <c r="K103" s="22" t="e">
        <v>#N/A</v>
      </c>
      <c r="L103" s="23">
        <v>-3.7268303258159996E-3</v>
      </c>
      <c r="N103" s="29">
        <f ca="1"/>
        <v>-9.9850036898729844E-3</v>
      </c>
      <c r="O103" s="29">
        <f ca="1"/>
        <v>6.1372488204049173E-3</v>
      </c>
      <c r="P103" s="29">
        <f ca="1"/>
        <v>-1.1543661149649997E-2</v>
      </c>
      <c r="R103" s="30">
        <f ca="1"/>
        <v>-2.9667149059334319E-2</v>
      </c>
      <c r="S103" s="30">
        <f ca="1"/>
        <v>2.3855508870809228E-3</v>
      </c>
      <c r="T103" s="30">
        <f ca="1"/>
        <v>2.0169761860437063E-2</v>
      </c>
      <c r="U103" s="30">
        <f ca="1"/>
        <v>-2.9962606681149362E-2</v>
      </c>
      <c r="V103" s="30">
        <f ca="1"/>
        <v>9.6971416795883503E-3</v>
      </c>
      <c r="W103" s="30">
        <f ca="1"/>
        <v>-9.9850036898729844E-3</v>
      </c>
      <c r="X103" s="30">
        <f ca="1"/>
        <v>-9.1743131027687275E-3</v>
      </c>
      <c r="Y103" s="30">
        <f ca="1"/>
        <v>4.182036836147196E-2</v>
      </c>
      <c r="Z103" s="30">
        <f ca="1"/>
        <v>-1.3913009196531267E-2</v>
      </c>
      <c r="AA103" s="30">
        <f ca="1"/>
        <v>-1.1543661149649997E-2</v>
      </c>
      <c r="AB103" s="30">
        <f ca="1"/>
        <v>-3.7268303258159996E-3</v>
      </c>
    </row>
    <row r="104" spans="2:28" x14ac:dyDescent="0.5">
      <c r="B104" s="23">
        <v>1.9015659955257336E-2</v>
      </c>
      <c r="C104" s="24">
        <v>4.2836816567080049E-3</v>
      </c>
      <c r="D104" s="24">
        <v>4.162340485317495E-3</v>
      </c>
      <c r="E104" s="24">
        <v>-3.8610003068149101E-3</v>
      </c>
      <c r="F104" s="23">
        <v>-7.8937116230041182E-3</v>
      </c>
      <c r="G104" s="23">
        <v>-2.2222226905956877E-2</v>
      </c>
      <c r="H104" s="22">
        <v>-1.4403437810088127E-2</v>
      </c>
      <c r="I104" s="24">
        <v>-2.3612854050473309E-2</v>
      </c>
      <c r="J104" s="22">
        <v>-8.8183949300313369E-4</v>
      </c>
      <c r="K104" s="22" t="e">
        <v>#N/A</v>
      </c>
      <c r="L104" s="23">
        <v>4.650983008336107E-3</v>
      </c>
      <c r="N104" s="29">
        <f ca="1"/>
        <v>-3.7000928579012196E-3</v>
      </c>
      <c r="O104" s="29">
        <f ca="1"/>
        <v>-2.8753698413853225E-3</v>
      </c>
      <c r="P104" s="29">
        <f ca="1"/>
        <v>-7.6426386515456302E-3</v>
      </c>
      <c r="R104" s="30">
        <f ca="1"/>
        <v>1.9015659955257336E-2</v>
      </c>
      <c r="S104" s="30">
        <f ca="1"/>
        <v>4.2836816567080049E-3</v>
      </c>
      <c r="T104" s="30">
        <f ca="1"/>
        <v>4.162340485317495E-3</v>
      </c>
      <c r="U104" s="30">
        <f ca="1"/>
        <v>-3.8610003068149101E-3</v>
      </c>
      <c r="V104" s="30">
        <f ca="1"/>
        <v>-7.8937116230041182E-3</v>
      </c>
      <c r="W104" s="30">
        <f ca="1"/>
        <v>-2.2222226905956877E-2</v>
      </c>
      <c r="X104" s="30">
        <f ca="1"/>
        <v>-1.4403437810088127E-2</v>
      </c>
      <c r="Y104" s="30">
        <f ca="1"/>
        <v>-2.3612854050473309E-2</v>
      </c>
      <c r="Z104" s="30">
        <f ca="1"/>
        <v>-8.8183949300313369E-4</v>
      </c>
      <c r="AA104" s="30">
        <f ca="1"/>
        <v>-7.6426386515456302E-3</v>
      </c>
      <c r="AB104" s="30">
        <f ca="1"/>
        <v>4.650983008336107E-3</v>
      </c>
    </row>
    <row r="105" spans="2:28" x14ac:dyDescent="0.5">
      <c r="B105" s="23">
        <v>-1.6831320892791823E-2</v>
      </c>
      <c r="C105" s="24">
        <v>-1.4691917551557743E-2</v>
      </c>
      <c r="D105" s="24">
        <v>-3.1088023182521463E-2</v>
      </c>
      <c r="E105" s="24">
        <v>2.3255884873024657E-2</v>
      </c>
      <c r="F105" s="23">
        <v>-3.447813260961996E-3</v>
      </c>
      <c r="G105" s="23">
        <v>-2.2727169847193252E-2</v>
      </c>
      <c r="H105" s="22">
        <v>-1.8267246678032145E-2</v>
      </c>
      <c r="I105" s="24">
        <v>2.4183286924224223E-3</v>
      </c>
      <c r="J105" s="22">
        <v>-1.9417472238631994E-2</v>
      </c>
      <c r="K105" s="22" t="e">
        <v>#N/A</v>
      </c>
      <c r="L105" s="23">
        <v>-4.0269730244102409E-4</v>
      </c>
      <c r="N105" s="29">
        <f ca="1"/>
        <v>-1.4335434666982358E-2</v>
      </c>
      <c r="O105" s="29">
        <f ca="1"/>
        <v>-4.1016848942146298E-3</v>
      </c>
      <c r="P105" s="29">
        <f ca="1"/>
        <v>-1.884235945833207E-2</v>
      </c>
      <c r="R105" s="30">
        <f ca="1"/>
        <v>-1.6831320892791823E-2</v>
      </c>
      <c r="S105" s="30">
        <f ca="1"/>
        <v>-1.4691917551557743E-2</v>
      </c>
      <c r="T105" s="30">
        <f ca="1"/>
        <v>-3.1088023182521463E-2</v>
      </c>
      <c r="U105" s="30">
        <f ca="1"/>
        <v>2.3255884873024657E-2</v>
      </c>
      <c r="V105" s="30">
        <f ca="1"/>
        <v>-3.447813260961996E-3</v>
      </c>
      <c r="W105" s="30">
        <f ca="1"/>
        <v>-2.2727169847193252E-2</v>
      </c>
      <c r="X105" s="30">
        <f ca="1"/>
        <v>-1.8267246678032145E-2</v>
      </c>
      <c r="Y105" s="30">
        <f ca="1"/>
        <v>2.4183286924224223E-3</v>
      </c>
      <c r="Z105" s="30">
        <f ca="1"/>
        <v>-1.9417472238631994E-2</v>
      </c>
      <c r="AA105" s="30">
        <f ca="1"/>
        <v>-1.884235945833207E-2</v>
      </c>
      <c r="AB105" s="30">
        <f ca="1"/>
        <v>-4.0269730244102409E-4</v>
      </c>
    </row>
    <row r="106" spans="2:28" x14ac:dyDescent="0.5">
      <c r="B106" s="23">
        <v>1.4142165984369237E-2</v>
      </c>
      <c r="C106" s="24">
        <v>-7.2150802921258084E-3</v>
      </c>
      <c r="D106" s="24">
        <v>6.4170590237901948E-3</v>
      </c>
      <c r="E106" s="24">
        <v>4.5454500299513256E-2</v>
      </c>
      <c r="F106" s="23">
        <v>-1.6943855032771404E-2</v>
      </c>
      <c r="G106" s="23">
        <v>4.6511522750928957E-2</v>
      </c>
      <c r="H106" s="22">
        <v>-1.063160534700347E-3</v>
      </c>
      <c r="I106" s="24">
        <v>7.5995220780587625E-2</v>
      </c>
      <c r="J106" s="22">
        <v>1.3501308785380806E-2</v>
      </c>
      <c r="K106" s="22" t="e">
        <v>#N/A</v>
      </c>
      <c r="L106" s="23">
        <v>-1.6108013873041505E-2</v>
      </c>
      <c r="N106" s="29">
        <f ca="1"/>
        <v>1.456994456750893E-2</v>
      </c>
      <c r="O106" s="29">
        <f ca="1"/>
        <v>2.0908737187744754E-2</v>
      </c>
      <c r="P106" s="29">
        <f ca="1"/>
        <v>6.2190741253402293E-3</v>
      </c>
      <c r="R106" s="30">
        <f ca="1"/>
        <v>1.4142165984369237E-2</v>
      </c>
      <c r="S106" s="30">
        <f ca="1"/>
        <v>-7.2150802921258084E-3</v>
      </c>
      <c r="T106" s="30">
        <f ca="1"/>
        <v>6.4170590237901948E-3</v>
      </c>
      <c r="U106" s="30">
        <f ca="1"/>
        <v>4.5454500299513256E-2</v>
      </c>
      <c r="V106" s="30">
        <f ca="1"/>
        <v>-1.6943855032771404E-2</v>
      </c>
      <c r="W106" s="30">
        <f ca="1"/>
        <v>4.6511522750928957E-2</v>
      </c>
      <c r="X106" s="30">
        <f ca="1"/>
        <v>-1.063160534700347E-3</v>
      </c>
      <c r="Y106" s="30">
        <f ca="1"/>
        <v>7.5995220780587625E-2</v>
      </c>
      <c r="Z106" s="30">
        <f ca="1"/>
        <v>1.3501308785380806E-2</v>
      </c>
      <c r="AA106" s="30">
        <f ca="1"/>
        <v>6.2190741253402293E-3</v>
      </c>
      <c r="AB106" s="30">
        <f ca="1"/>
        <v>-1.6108013873041505E-2</v>
      </c>
    </row>
    <row r="107" spans="2:28" x14ac:dyDescent="0.5">
      <c r="B107" s="23">
        <v>4.4036697247706424E-2</v>
      </c>
      <c r="C107" s="24">
        <v>9.6901445518926543E-4</v>
      </c>
      <c r="D107" s="24">
        <v>2.1254033652666759E-3</v>
      </c>
      <c r="E107" s="24">
        <v>3.6231849629747792E-2</v>
      </c>
      <c r="F107" s="23">
        <v>1.5791672472851292E-3</v>
      </c>
      <c r="G107" s="23" t="e">
        <v>#N/A</v>
      </c>
      <c r="H107" s="22">
        <v>-4.2577036511887156E-3</v>
      </c>
      <c r="I107" s="24">
        <v>-1.9058276332430402E-2</v>
      </c>
      <c r="J107" s="22">
        <v>-3.2859637245286177E-2</v>
      </c>
      <c r="K107" s="22" t="e">
        <v>#N/A</v>
      </c>
      <c r="L107" s="23">
        <v>2.3533764103089716E-3</v>
      </c>
      <c r="N107" s="29">
        <f ca="1"/>
        <v>2.2807932247495777E-2</v>
      </c>
      <c r="O107" s="29">
        <f ca="1"/>
        <v>4.5242735056164607E-3</v>
      </c>
      <c r="P107" s="29">
        <f ca="1"/>
        <v>-1.8558670448237446E-2</v>
      </c>
      <c r="R107" s="30">
        <f ca="1"/>
        <v>4.4036697247706424E-2</v>
      </c>
      <c r="S107" s="30">
        <f ca="1"/>
        <v>9.6901445518926543E-4</v>
      </c>
      <c r="T107" s="30">
        <f ca="1"/>
        <v>2.1254033652666759E-3</v>
      </c>
      <c r="U107" s="30">
        <f ca="1"/>
        <v>3.6231849629747792E-2</v>
      </c>
      <c r="V107" s="30">
        <f ca="1"/>
        <v>1.5791672472851292E-3</v>
      </c>
      <c r="W107" s="30">
        <f ca="1"/>
        <v>2.2807932247495777E-2</v>
      </c>
      <c r="X107" s="30">
        <f ca="1"/>
        <v>-4.2577036511887156E-3</v>
      </c>
      <c r="Y107" s="30">
        <f ca="1"/>
        <v>-1.9058276332430402E-2</v>
      </c>
      <c r="Z107" s="30">
        <f ca="1"/>
        <v>-3.2859637245286177E-2</v>
      </c>
      <c r="AA107" s="30">
        <f ca="1"/>
        <v>-1.8558670448237446E-2</v>
      </c>
      <c r="AB107" s="30">
        <f ca="1"/>
        <v>2.3533764103089716E-3</v>
      </c>
    </row>
    <row r="108" spans="2:28" x14ac:dyDescent="0.5">
      <c r="B108" s="23">
        <v>-2.4604569420035194E-2</v>
      </c>
      <c r="C108" s="24">
        <v>-3.8722131799086013E-3</v>
      </c>
      <c r="D108" s="24">
        <v>1.5906717049553265E-2</v>
      </c>
      <c r="E108" s="24">
        <v>-1.7482501451143939E-2</v>
      </c>
      <c r="F108" s="23">
        <v>-3.4552654818317707E-2</v>
      </c>
      <c r="G108" s="23" t="e">
        <v>#N/A</v>
      </c>
      <c r="H108" s="22">
        <v>-6.948049975142423E-3</v>
      </c>
      <c r="I108" s="24">
        <v>5.7143599031463932E-3</v>
      </c>
      <c r="J108" s="22">
        <v>1.3774062447219571E-2</v>
      </c>
      <c r="K108" s="22" t="e">
        <v>#N/A</v>
      </c>
      <c r="L108" s="23">
        <v>-3.0624981871224533E-3</v>
      </c>
      <c r="N108" s="29">
        <f ca="1"/>
        <v>-2.9578612119176451E-2</v>
      </c>
      <c r="O108" s="29">
        <f ca="1"/>
        <v>-5.5922717309506707E-4</v>
      </c>
      <c r="P108" s="29">
        <f ca="1"/>
        <v>3.4130062360385738E-3</v>
      </c>
      <c r="R108" s="30">
        <f ca="1"/>
        <v>-2.4604569420035194E-2</v>
      </c>
      <c r="S108" s="30">
        <f ca="1"/>
        <v>-3.8722131799086013E-3</v>
      </c>
      <c r="T108" s="30">
        <f ca="1"/>
        <v>1.5906717049553265E-2</v>
      </c>
      <c r="U108" s="30">
        <f ca="1"/>
        <v>-1.7482501451143939E-2</v>
      </c>
      <c r="V108" s="30">
        <f ca="1"/>
        <v>-3.4552654818317707E-2</v>
      </c>
      <c r="W108" s="30">
        <f ca="1"/>
        <v>-2.9578612119176451E-2</v>
      </c>
      <c r="X108" s="30">
        <f ca="1"/>
        <v>-6.948049975142423E-3</v>
      </c>
      <c r="Y108" s="30">
        <f ca="1"/>
        <v>5.7143599031463932E-3</v>
      </c>
      <c r="Z108" s="30">
        <f ca="1"/>
        <v>1.3774062447219571E-2</v>
      </c>
      <c r="AA108" s="30">
        <f ca="1"/>
        <v>3.4130062360385738E-3</v>
      </c>
      <c r="AB108" s="30">
        <f ca="1"/>
        <v>-3.0624981871224533E-3</v>
      </c>
    </row>
    <row r="109" spans="2:28" x14ac:dyDescent="0.5">
      <c r="B109" s="23">
        <v>-4.0720720720720749E-2</v>
      </c>
      <c r="C109" s="24">
        <v>4.3245840279292125E-2</v>
      </c>
      <c r="D109" s="24">
        <v>6.4718110094108106E-2</v>
      </c>
      <c r="E109" s="24">
        <v>-1.0676146619454041E-2</v>
      </c>
      <c r="F109" s="23">
        <v>-1.586469794987444E-3</v>
      </c>
      <c r="G109" s="23" t="e">
        <v>#N/A</v>
      </c>
      <c r="H109" s="22">
        <v>-8.6111787812090945E-3</v>
      </c>
      <c r="I109" s="24">
        <v>-1.4772737248081813E-2</v>
      </c>
      <c r="J109" s="22">
        <v>-1.3586915425681134E-2</v>
      </c>
      <c r="K109" s="22" t="e">
        <v>#N/A</v>
      </c>
      <c r="L109" s="23">
        <v>8.9085270907205416E-3</v>
      </c>
      <c r="N109" s="29">
        <f ca="1"/>
        <v>-2.1153595257854096E-2</v>
      </c>
      <c r="O109" s="29">
        <f ca="1"/>
        <v>1.8284718719316983E-2</v>
      </c>
      <c r="P109" s="29">
        <f ca="1"/>
        <v>-1.1099047103445114E-2</v>
      </c>
      <c r="R109" s="30">
        <f ca="1"/>
        <v>-4.0720720720720749E-2</v>
      </c>
      <c r="S109" s="30">
        <f ca="1"/>
        <v>4.3245840279292125E-2</v>
      </c>
      <c r="T109" s="30">
        <f ca="1"/>
        <v>6.4718110094108106E-2</v>
      </c>
      <c r="U109" s="30">
        <f ca="1"/>
        <v>-1.0676146619454041E-2</v>
      </c>
      <c r="V109" s="30">
        <f ca="1"/>
        <v>-1.586469794987444E-3</v>
      </c>
      <c r="W109" s="30">
        <f ca="1"/>
        <v>-2.1153595257854096E-2</v>
      </c>
      <c r="X109" s="30">
        <f ca="1"/>
        <v>-8.6111787812090945E-3</v>
      </c>
      <c r="Y109" s="30">
        <f ca="1"/>
        <v>-1.4772737248081813E-2</v>
      </c>
      <c r="Z109" s="30">
        <f ca="1"/>
        <v>-1.3586915425681134E-2</v>
      </c>
      <c r="AA109" s="30">
        <f ca="1"/>
        <v>-1.1099047103445114E-2</v>
      </c>
      <c r="AB109" s="30">
        <f ca="1"/>
        <v>8.9085270907205416E-3</v>
      </c>
    </row>
    <row r="110" spans="2:28" x14ac:dyDescent="0.5">
      <c r="B110" s="23">
        <v>1.8782870022539422E-2</v>
      </c>
      <c r="C110" s="24">
        <v>6.0550103527194921E-3</v>
      </c>
      <c r="D110" s="24">
        <v>6.0784267197622865E-2</v>
      </c>
      <c r="E110" s="24">
        <v>4.3165512666416328E-2</v>
      </c>
      <c r="F110" s="23">
        <v>6.5429447515841233E-4</v>
      </c>
      <c r="G110" s="23" t="e">
        <v>#N/A</v>
      </c>
      <c r="H110" s="22">
        <v>3.1487095608201621E-2</v>
      </c>
      <c r="I110" s="24">
        <v>-9.2272215844775296E-3</v>
      </c>
      <c r="J110" s="22">
        <v>4.5913956982854831E-3</v>
      </c>
      <c r="K110" s="22" t="e">
        <v>#N/A</v>
      </c>
      <c r="L110" s="23">
        <v>6.9014405801526291E-3</v>
      </c>
      <c r="N110" s="29">
        <f ca="1"/>
        <v>9.7185822488489171E-3</v>
      </c>
      <c r="O110" s="29">
        <f ca="1"/>
        <v>2.1535801842486758E-2</v>
      </c>
      <c r="P110" s="29">
        <f ca="1"/>
        <v>1.8039245653243552E-2</v>
      </c>
      <c r="R110" s="30">
        <f ca="1"/>
        <v>1.8782870022539422E-2</v>
      </c>
      <c r="S110" s="30">
        <f ca="1"/>
        <v>6.0550103527194921E-3</v>
      </c>
      <c r="T110" s="30">
        <f ca="1"/>
        <v>6.0784267197622865E-2</v>
      </c>
      <c r="U110" s="30">
        <f ca="1"/>
        <v>4.3165512666416328E-2</v>
      </c>
      <c r="V110" s="30">
        <f ca="1"/>
        <v>6.5429447515841233E-4</v>
      </c>
      <c r="W110" s="30">
        <f ca="1"/>
        <v>9.7185822488489171E-3</v>
      </c>
      <c r="X110" s="30">
        <f ca="1"/>
        <v>3.1487095608201621E-2</v>
      </c>
      <c r="Y110" s="30">
        <f ca="1"/>
        <v>-9.2272215844775296E-3</v>
      </c>
      <c r="Z110" s="30">
        <f ca="1"/>
        <v>4.5913956982854831E-3</v>
      </c>
      <c r="AA110" s="30">
        <f ca="1"/>
        <v>1.8039245653243552E-2</v>
      </c>
      <c r="AB110" s="30">
        <f ca="1"/>
        <v>6.9014405801526291E-3</v>
      </c>
    </row>
    <row r="111" spans="2:28" x14ac:dyDescent="0.5">
      <c r="B111" s="23">
        <v>-6.3421828908554523E-2</v>
      </c>
      <c r="C111" s="24">
        <v>-3.7962948164004806E-2</v>
      </c>
      <c r="D111" s="24">
        <v>-7.2088659376663089E-2</v>
      </c>
      <c r="E111" s="24">
        <v>2.0689634760835407E-2</v>
      </c>
      <c r="F111" s="23">
        <v>-2.4473427108619883E-2</v>
      </c>
      <c r="G111" s="23">
        <v>-8.888890762382895E-2</v>
      </c>
      <c r="H111" s="22">
        <v>5.2631746170854754E-3</v>
      </c>
      <c r="I111" s="24">
        <v>1.164132945712204E-2</v>
      </c>
      <c r="J111" s="22">
        <v>1.0054904491001215E-2</v>
      </c>
      <c r="K111" s="22" t="e">
        <v>#N/A</v>
      </c>
      <c r="L111" s="23">
        <v>-2.6912626735740242E-2</v>
      </c>
      <c r="N111" s="29">
        <f ca="1"/>
        <v>-5.8928054547001119E-2</v>
      </c>
      <c r="O111" s="29">
        <f ca="1"/>
        <v>-2.0926654011690138E-2</v>
      </c>
      <c r="P111" s="29">
        <f ca="1"/>
        <v>7.6590395540433454E-3</v>
      </c>
      <c r="R111" s="30">
        <f ca="1"/>
        <v>-6.3421828908554523E-2</v>
      </c>
      <c r="S111" s="30">
        <f ca="1"/>
        <v>-3.7962948164004806E-2</v>
      </c>
      <c r="T111" s="30">
        <f ca="1"/>
        <v>-7.2088659376663089E-2</v>
      </c>
      <c r="U111" s="30">
        <f ca="1"/>
        <v>2.0689634760835407E-2</v>
      </c>
      <c r="V111" s="30">
        <f ca="1"/>
        <v>-2.4473427108619883E-2</v>
      </c>
      <c r="W111" s="30">
        <f ca="1"/>
        <v>-8.888890762382895E-2</v>
      </c>
      <c r="X111" s="30">
        <f ca="1"/>
        <v>5.2631746170854754E-3</v>
      </c>
      <c r="Y111" s="30">
        <f ca="1"/>
        <v>1.164132945712204E-2</v>
      </c>
      <c r="Z111" s="30">
        <f ca="1"/>
        <v>1.0054904491001215E-2</v>
      </c>
      <c r="AA111" s="30">
        <f ca="1"/>
        <v>7.6590395540433454E-3</v>
      </c>
      <c r="AB111" s="30">
        <f ca="1"/>
        <v>-2.6912626735740242E-2</v>
      </c>
    </row>
    <row r="112" spans="2:28" x14ac:dyDescent="0.5">
      <c r="B112" s="23">
        <v>2.0078740157480235E-2</v>
      </c>
      <c r="C112" s="24">
        <v>-5.2935806889676806E-3</v>
      </c>
      <c r="D112" s="24">
        <v>-2.0916382057069582E-2</v>
      </c>
      <c r="E112" s="24">
        <v>-1.0135125338900597E-2</v>
      </c>
      <c r="F112" s="23">
        <v>8.0433186855184413E-3</v>
      </c>
      <c r="G112" s="23" t="e">
        <v>#N/A</v>
      </c>
      <c r="H112" s="22">
        <v>-2.0418800765262923E-2</v>
      </c>
      <c r="I112" s="24">
        <v>-5.6386510366939424E-2</v>
      </c>
      <c r="J112" s="22">
        <v>-1.4479723387556542E-2</v>
      </c>
      <c r="K112" s="22" t="e">
        <v>#N/A</v>
      </c>
      <c r="L112" s="23">
        <v>-9.3225348290875143E-3</v>
      </c>
      <c r="N112" s="29">
        <f ca="1"/>
        <v>1.4061029421499338E-2</v>
      </c>
      <c r="O112" s="29">
        <f ca="1"/>
        <v>-2.0410826656192961E-2</v>
      </c>
      <c r="P112" s="29">
        <f ca="1"/>
        <v>-1.7449262076409733E-2</v>
      </c>
      <c r="R112" s="30">
        <f ca="1"/>
        <v>2.0078740157480235E-2</v>
      </c>
      <c r="S112" s="30">
        <f ca="1"/>
        <v>-5.2935806889676806E-3</v>
      </c>
      <c r="T112" s="30">
        <f ca="1"/>
        <v>-2.0916382057069582E-2</v>
      </c>
      <c r="U112" s="30">
        <f ca="1"/>
        <v>-1.0135125338900597E-2</v>
      </c>
      <c r="V112" s="30">
        <f ca="1"/>
        <v>8.0433186855184413E-3</v>
      </c>
      <c r="W112" s="30">
        <f ca="1"/>
        <v>1.4061029421499338E-2</v>
      </c>
      <c r="X112" s="30">
        <f ca="1"/>
        <v>-2.0418800765262923E-2</v>
      </c>
      <c r="Y112" s="30">
        <f ca="1"/>
        <v>-5.6386510366939424E-2</v>
      </c>
      <c r="Z112" s="30">
        <f ca="1"/>
        <v>-1.4479723387556542E-2</v>
      </c>
      <c r="AA112" s="30">
        <f ca="1"/>
        <v>-1.7449262076409733E-2</v>
      </c>
      <c r="AB112" s="30">
        <f ca="1"/>
        <v>-9.3225348290875143E-3</v>
      </c>
    </row>
    <row r="113" spans="2:28" x14ac:dyDescent="0.5">
      <c r="B113" s="23">
        <v>-3.705133153222695E-2</v>
      </c>
      <c r="C113" s="24">
        <v>-6.9182404445940482E-2</v>
      </c>
      <c r="D113" s="24">
        <v>-6.5106837974983622E-2</v>
      </c>
      <c r="E113" s="24">
        <v>-0.10580210721333361</v>
      </c>
      <c r="F113" s="23">
        <v>-2.9304194155858387E-2</v>
      </c>
      <c r="G113" s="23" t="e">
        <v>#N/A</v>
      </c>
      <c r="H113" s="22">
        <v>-5.879139892380314E-3</v>
      </c>
      <c r="I113" s="24">
        <v>-9.2682971094052102E-2</v>
      </c>
      <c r="J113" s="22">
        <v>-4.4077149408266458E-2</v>
      </c>
      <c r="K113" s="22" t="e">
        <v>#N/A</v>
      </c>
      <c r="L113" s="23">
        <v>-2.551260015164758E-2</v>
      </c>
      <c r="N113" s="29">
        <f ca="1"/>
        <v>-3.3177762844042669E-2</v>
      </c>
      <c r="O113" s="29">
        <f ca="1"/>
        <v>-7.1657384175991476E-2</v>
      </c>
      <c r="P113" s="29">
        <f ca="1"/>
        <v>-2.4978144650323386E-2</v>
      </c>
      <c r="R113" s="30">
        <f ca="1"/>
        <v>-3.705133153222695E-2</v>
      </c>
      <c r="S113" s="30">
        <f ca="1"/>
        <v>-6.9182404445940482E-2</v>
      </c>
      <c r="T113" s="30">
        <f ca="1"/>
        <v>-6.5106837974983622E-2</v>
      </c>
      <c r="U113" s="30">
        <f ca="1"/>
        <v>-0.10580210721333361</v>
      </c>
      <c r="V113" s="30">
        <f ca="1"/>
        <v>-2.9304194155858387E-2</v>
      </c>
      <c r="W113" s="30">
        <f ca="1"/>
        <v>-3.3177762844042669E-2</v>
      </c>
      <c r="X113" s="30">
        <f ca="1"/>
        <v>-5.879139892380314E-3</v>
      </c>
      <c r="Y113" s="30">
        <f ca="1"/>
        <v>-9.2682971094052102E-2</v>
      </c>
      <c r="Z113" s="30">
        <f ca="1"/>
        <v>-4.4077149408266458E-2</v>
      </c>
      <c r="AA113" s="30">
        <f ca="1"/>
        <v>-2.4978144650323386E-2</v>
      </c>
      <c r="AB113" s="30">
        <f ca="1"/>
        <v>-2.551260015164758E-2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5D2FF-CA7D-4920-9348-521EC3400E1D}">
  <dimension ref="B2:AN924"/>
  <sheetViews>
    <sheetView tabSelected="1" zoomScale="80" zoomScaleNormal="80" workbookViewId="0">
      <selection activeCell="N18" sqref="N18"/>
    </sheetView>
  </sheetViews>
  <sheetFormatPr defaultRowHeight="14.35" x14ac:dyDescent="0.5"/>
  <cols>
    <col min="2" max="2" width="11.41015625" customWidth="1"/>
    <col min="5" max="5" width="3.703125" customWidth="1"/>
    <col min="6" max="6" width="15.05859375" style="51" customWidth="1"/>
    <col min="7" max="7" width="6.76171875" style="51" customWidth="1"/>
    <col min="8" max="8" width="6.8203125" style="51" customWidth="1"/>
    <col min="9" max="9" width="3.64453125" customWidth="1"/>
    <col min="10" max="10" width="10.05859375" style="4" customWidth="1"/>
    <col min="11" max="12" width="8.9375" style="5"/>
    <col min="13" max="13" width="3.5859375" customWidth="1"/>
    <col min="14" max="14" width="10" style="4" customWidth="1"/>
    <col min="15" max="16" width="8.9375" style="5"/>
    <col min="18" max="18" width="10.9375" style="4" customWidth="1"/>
    <col min="19" max="20" width="8.9375" style="5"/>
    <col min="21" max="21" width="3.76171875" customWidth="1"/>
    <col min="22" max="22" width="9.87890625" style="4" customWidth="1"/>
    <col min="23" max="24" width="8.9375" style="5"/>
    <col min="26" max="26" width="10.8203125" style="4" customWidth="1"/>
    <col min="27" max="28" width="8.9375" style="5"/>
    <col min="29" max="29" width="3.9375" customWidth="1"/>
    <col min="30" max="30" width="10.17578125" style="4" customWidth="1"/>
    <col min="31" max="32" width="8.9375" style="5"/>
    <col min="34" max="34" width="10.1171875" style="4" customWidth="1"/>
    <col min="35" max="36" width="8.9375" style="5"/>
    <col min="37" max="37" width="5.05859375" customWidth="1"/>
    <col min="38" max="38" width="10" style="4" customWidth="1"/>
    <col min="39" max="40" width="8.9375" style="5"/>
  </cols>
  <sheetData>
    <row r="2" spans="2:40" x14ac:dyDescent="0.5">
      <c r="B2" s="50" t="s">
        <v>86</v>
      </c>
    </row>
    <row r="3" spans="2:40" s="17" customFormat="1" x14ac:dyDescent="0.5">
      <c r="F3" s="51"/>
      <c r="G3" s="51"/>
      <c r="H3" s="51"/>
      <c r="J3" s="48"/>
      <c r="N3" s="48"/>
      <c r="R3" s="48"/>
      <c r="V3" s="48"/>
      <c r="Z3" s="48"/>
      <c r="AD3" s="48"/>
      <c r="AH3" s="48"/>
      <c r="AL3" s="48"/>
    </row>
    <row r="4" spans="2:40" s="47" customFormat="1" x14ac:dyDescent="0.5">
      <c r="B4" s="47" t="s">
        <v>82</v>
      </c>
      <c r="F4" s="52"/>
      <c r="G4" s="52"/>
      <c r="H4" s="52"/>
      <c r="J4" s="49" t="s">
        <v>88</v>
      </c>
      <c r="N4" s="49" t="s">
        <v>89</v>
      </c>
      <c r="R4" s="49" t="s">
        <v>85</v>
      </c>
      <c r="V4" s="49" t="s">
        <v>90</v>
      </c>
      <c r="Z4" s="49" t="s">
        <v>93</v>
      </c>
      <c r="AD4" s="49" t="s">
        <v>94</v>
      </c>
      <c r="AH4" s="49" t="s">
        <v>95</v>
      </c>
      <c r="AL4" s="49" t="s">
        <v>96</v>
      </c>
    </row>
    <row r="5" spans="2:40" s="17" customFormat="1" x14ac:dyDescent="0.5">
      <c r="B5" s="17" t="s">
        <v>2</v>
      </c>
      <c r="C5" s="17" t="s">
        <v>83</v>
      </c>
      <c r="D5" s="17" t="s">
        <v>84</v>
      </c>
      <c r="F5" s="53" t="s">
        <v>87</v>
      </c>
      <c r="G5" s="53" t="s">
        <v>92</v>
      </c>
      <c r="H5" s="53" t="s">
        <v>91</v>
      </c>
      <c r="J5" s="48" t="s">
        <v>2</v>
      </c>
      <c r="K5" s="17" t="s">
        <v>83</v>
      </c>
      <c r="L5" s="17" t="s">
        <v>84</v>
      </c>
      <c r="N5" s="48" t="s">
        <v>2</v>
      </c>
      <c r="O5" s="17" t="s">
        <v>83</v>
      </c>
      <c r="P5" s="17" t="s">
        <v>84</v>
      </c>
      <c r="R5" s="48" t="s">
        <v>2</v>
      </c>
      <c r="S5" s="17" t="s">
        <v>83</v>
      </c>
      <c r="T5" s="17" t="s">
        <v>84</v>
      </c>
      <c r="V5" s="48" t="s">
        <v>2</v>
      </c>
      <c r="W5" s="17" t="s">
        <v>83</v>
      </c>
      <c r="X5" s="17" t="s">
        <v>84</v>
      </c>
      <c r="Z5" s="48" t="s">
        <v>2</v>
      </c>
      <c r="AA5" s="17" t="s">
        <v>83</v>
      </c>
      <c r="AB5" s="17" t="s">
        <v>84</v>
      </c>
      <c r="AD5" s="48" t="s">
        <v>2</v>
      </c>
      <c r="AE5" s="17" t="s">
        <v>83</v>
      </c>
      <c r="AF5" s="17" t="s">
        <v>84</v>
      </c>
      <c r="AH5" s="48" t="s">
        <v>2</v>
      </c>
      <c r="AI5" s="17" t="s">
        <v>83</v>
      </c>
      <c r="AJ5" s="17" t="s">
        <v>84</v>
      </c>
      <c r="AL5" s="48" t="s">
        <v>2</v>
      </c>
      <c r="AM5" s="17" t="s">
        <v>83</v>
      </c>
      <c r="AN5" s="17" t="s">
        <v>84</v>
      </c>
    </row>
    <row r="6" spans="2:40" x14ac:dyDescent="0.5">
      <c r="B6" s="1">
        <v>44379</v>
      </c>
      <c r="C6">
        <v>78.975120544433594</v>
      </c>
      <c r="D6">
        <v>43.740016937255859</v>
      </c>
      <c r="F6" s="51">
        <f t="shared" ref="F6:F69" si="0">WEEKDAY(B6,2)</f>
        <v>5</v>
      </c>
      <c r="G6" s="51">
        <f>WEEKNUM(B6)</f>
        <v>27</v>
      </c>
      <c r="H6" s="51">
        <f>MONTH(B6)</f>
        <v>7</v>
      </c>
      <c r="I6" s="1"/>
      <c r="J6" s="4" cm="1">
        <f t="array" aca="1" ref="J6:L197" ca="1">_xll.apaData.Dates.Latest.Week(B6:D924)</f>
        <v>44379</v>
      </c>
      <c r="K6" s="5">
        <f ca="1"/>
        <v>78.975120544433594</v>
      </c>
      <c r="L6" s="5">
        <f ca="1"/>
        <v>43.740016937255859</v>
      </c>
      <c r="N6" s="4" cm="1">
        <f t="array" aca="1" ref="N6:P197" ca="1">_xll.apaData.Dates.Earliest.Week(B6:D924)</f>
        <v>44379</v>
      </c>
      <c r="O6" s="5">
        <f ca="1"/>
        <v>78.975120544433594</v>
      </c>
      <c r="P6" s="5">
        <f ca="1"/>
        <v>43.740016937255859</v>
      </c>
      <c r="R6" s="4" cm="1">
        <f t="array" aca="1" ref="R6:T49" ca="1">_xll.apaData.Dates.Latest.Month(B6:D924)</f>
        <v>44407</v>
      </c>
      <c r="S6" s="5">
        <f ca="1"/>
        <v>80.903961181640625</v>
      </c>
      <c r="T6" s="5">
        <f ca="1"/>
        <v>125.46322631835938</v>
      </c>
      <c r="V6" s="4" cm="1">
        <f t="array" aca="1" ref="V6:X49" ca="1">_xll.apaData.Dates.Earliest.Month(B6:D924)</f>
        <v>44379</v>
      </c>
      <c r="W6" s="5">
        <f ca="1"/>
        <v>78.975120544433594</v>
      </c>
      <c r="X6" s="5">
        <f ca="1"/>
        <v>43.740016937255859</v>
      </c>
      <c r="Z6" s="4" cm="1">
        <f t="array" aca="1" ref="Z6:AB20" ca="1">_xll.apaData.Dates.Latest.Quarter(B6:D924)</f>
        <v>44469</v>
      </c>
      <c r="AA6" s="5">
        <f ca="1"/>
        <v>102.68067169189453</v>
      </c>
      <c r="AB6" s="5">
        <f ca="1"/>
        <v>62.308895111083984</v>
      </c>
      <c r="AD6" s="4" cm="1">
        <f t="array" aca="1" ref="AD6:AF20" ca="1">_xll.apaData.Dates.Earliest.Quarter(B6:D924)</f>
        <v>44379</v>
      </c>
      <c r="AE6" s="5">
        <f ca="1"/>
        <v>78.975120544433594</v>
      </c>
      <c r="AF6" s="5">
        <f ca="1"/>
        <v>43.740016937255859</v>
      </c>
      <c r="AH6" s="4" cm="1">
        <f t="array" aca="1" ref="AH6:AJ10" ca="1">_xll.apaData.Dates.Latest.Year(B6:D924)</f>
        <v>44561</v>
      </c>
      <c r="AI6" s="5">
        <f ca="1"/>
        <v>76.591156005859375</v>
      </c>
      <c r="AJ6" s="5">
        <f ca="1"/>
        <v>35.679960250854492</v>
      </c>
      <c r="AL6" s="4" cm="1">
        <f t="array" aca="1" ref="AL6:AN10" ca="1">_xll.apaData.Dates.Earliest.Year(B6:D924)</f>
        <v>44379</v>
      </c>
      <c r="AM6" s="5">
        <f ca="1"/>
        <v>78.975120544433594</v>
      </c>
      <c r="AN6" s="5">
        <f ca="1"/>
        <v>43.740016937255859</v>
      </c>
    </row>
    <row r="7" spans="2:40" x14ac:dyDescent="0.5">
      <c r="B7" s="1">
        <v>44382</v>
      </c>
      <c r="C7">
        <v>65.987403869628906</v>
      </c>
      <c r="D7">
        <v>78.941146850585938</v>
      </c>
      <c r="F7" s="51">
        <f t="shared" si="0"/>
        <v>1</v>
      </c>
      <c r="G7" s="51">
        <f t="shared" ref="G7:G70" si="1">WEEKNUM(B7)</f>
        <v>28</v>
      </c>
      <c r="H7" s="51">
        <f t="shared" ref="H7:H70" si="2">MONTH(B7)</f>
        <v>7</v>
      </c>
      <c r="I7" s="1"/>
      <c r="J7" s="4">
        <f ca="1"/>
        <v>44386</v>
      </c>
      <c r="K7" s="5">
        <f ca="1"/>
        <v>32.357192993164063</v>
      </c>
      <c r="L7" s="5">
        <f ca="1"/>
        <v>32.257595062255859</v>
      </c>
      <c r="N7" s="4">
        <f ca="1"/>
        <v>44382</v>
      </c>
      <c r="O7" s="5">
        <f ca="1"/>
        <v>65.987403869628906</v>
      </c>
      <c r="P7" s="5">
        <f ca="1"/>
        <v>78.941146850585938</v>
      </c>
      <c r="R7" s="4">
        <f ca="1"/>
        <v>44439</v>
      </c>
      <c r="S7" s="5">
        <f ca="1"/>
        <v>203.01235961914063</v>
      </c>
      <c r="T7" s="5">
        <f ca="1"/>
        <v>108.59815979003906</v>
      </c>
      <c r="V7" s="4">
        <f ca="1"/>
        <v>44410</v>
      </c>
      <c r="W7" s="5">
        <f ca="1"/>
        <v>111.94545745849609</v>
      </c>
      <c r="X7" s="5">
        <f ca="1"/>
        <v>40.582134246826172</v>
      </c>
      <c r="Z7" s="4">
        <f ca="1"/>
        <v>44561</v>
      </c>
      <c r="AA7" s="5">
        <f ca="1"/>
        <v>76.591156005859375</v>
      </c>
      <c r="AB7" s="5">
        <f ca="1"/>
        <v>35.679960250854492</v>
      </c>
      <c r="AD7" s="4">
        <f ca="1"/>
        <v>44470</v>
      </c>
      <c r="AE7" s="5">
        <f ca="1"/>
        <v>68.037338256835938</v>
      </c>
      <c r="AF7" s="5">
        <f ca="1"/>
        <v>67.827911376953125</v>
      </c>
      <c r="AH7" s="4">
        <f ca="1"/>
        <v>44925</v>
      </c>
      <c r="AI7" s="5">
        <f ca="1"/>
        <v>150.22982788085938</v>
      </c>
      <c r="AJ7" s="5">
        <f ca="1"/>
        <v>194.6976318359375</v>
      </c>
      <c r="AL7" s="4">
        <f ca="1"/>
        <v>44564</v>
      </c>
      <c r="AM7" s="5">
        <f ca="1"/>
        <v>52.343059539794922</v>
      </c>
      <c r="AN7" s="5">
        <f ca="1"/>
        <v>14.909126281738281</v>
      </c>
    </row>
    <row r="8" spans="2:40" x14ac:dyDescent="0.5">
      <c r="B8" s="1">
        <v>44383</v>
      </c>
      <c r="C8">
        <v>63.328502655029297</v>
      </c>
      <c r="D8">
        <v>29.138570785522461</v>
      </c>
      <c r="F8" s="51">
        <f t="shared" si="0"/>
        <v>2</v>
      </c>
      <c r="G8" s="51">
        <f t="shared" si="1"/>
        <v>28</v>
      </c>
      <c r="H8" s="51">
        <f t="shared" si="2"/>
        <v>7</v>
      </c>
      <c r="I8" s="1"/>
      <c r="J8" s="4">
        <f ca="1"/>
        <v>44393</v>
      </c>
      <c r="K8" s="5">
        <f ca="1"/>
        <v>70.380332946777344</v>
      </c>
      <c r="L8" s="5">
        <f ca="1"/>
        <v>28.065479278564453</v>
      </c>
      <c r="N8" s="4">
        <f ca="1"/>
        <v>44389</v>
      </c>
      <c r="O8" s="5">
        <f ca="1"/>
        <v>69.738273620605469</v>
      </c>
      <c r="P8" s="5">
        <f ca="1"/>
        <v>89.387489318847656</v>
      </c>
      <c r="R8" s="4">
        <f ca="1"/>
        <v>44469</v>
      </c>
      <c r="S8" s="5">
        <f ca="1"/>
        <v>102.68067169189453</v>
      </c>
      <c r="T8" s="5">
        <f ca="1"/>
        <v>62.308895111083984</v>
      </c>
      <c r="V8" s="4">
        <f ca="1"/>
        <v>44440</v>
      </c>
      <c r="W8" s="5">
        <f ca="1"/>
        <v>80.035194396972656</v>
      </c>
      <c r="X8" s="5">
        <f ca="1"/>
        <v>88.654266357421875</v>
      </c>
      <c r="Z8" s="4">
        <f ca="1"/>
        <v>44651</v>
      </c>
      <c r="AA8" s="5">
        <f ca="1"/>
        <v>254.81291198730469</v>
      </c>
      <c r="AB8" s="5">
        <f ca="1"/>
        <v>220.89439392089844</v>
      </c>
      <c r="AD8" s="4">
        <f ca="1"/>
        <v>44564</v>
      </c>
      <c r="AE8" s="5">
        <f ca="1"/>
        <v>52.343059539794922</v>
      </c>
      <c r="AF8" s="5">
        <f ca="1"/>
        <v>14.909126281738281</v>
      </c>
      <c r="AH8" s="4">
        <f ca="1"/>
        <v>45289</v>
      </c>
      <c r="AI8" s="5">
        <f ca="1"/>
        <v>221.28489685058594</v>
      </c>
      <c r="AJ8" s="5">
        <f ca="1"/>
        <v>213.91879272460938</v>
      </c>
      <c r="AL8" s="4">
        <f ca="1"/>
        <v>44928</v>
      </c>
      <c r="AM8" s="5">
        <f ca="1"/>
        <v>117.05186462402344</v>
      </c>
      <c r="AN8" s="5">
        <f ca="1"/>
        <v>93.353256225585938</v>
      </c>
    </row>
    <row r="9" spans="2:40" x14ac:dyDescent="0.5">
      <c r="B9" s="1">
        <v>44384</v>
      </c>
      <c r="C9">
        <v>34.777614593505859</v>
      </c>
      <c r="D9">
        <v>43.338207244873047</v>
      </c>
      <c r="F9" s="51">
        <f t="shared" si="0"/>
        <v>3</v>
      </c>
      <c r="G9" s="51">
        <f t="shared" si="1"/>
        <v>28</v>
      </c>
      <c r="H9" s="51">
        <f t="shared" si="2"/>
        <v>7</v>
      </c>
      <c r="I9" s="1"/>
      <c r="J9" s="4">
        <f ca="1"/>
        <v>44400</v>
      </c>
      <c r="K9" s="5">
        <f ca="1"/>
        <v>91.794044494628906</v>
      </c>
      <c r="L9" s="5">
        <f ca="1"/>
        <v>39.787605285644531</v>
      </c>
      <c r="N9" s="4">
        <f ca="1"/>
        <v>44396</v>
      </c>
      <c r="O9" s="5">
        <f ca="1"/>
        <v>50.573551177978516</v>
      </c>
      <c r="P9" s="5">
        <f ca="1"/>
        <v>10.083576202392578</v>
      </c>
      <c r="R9" s="4">
        <f ca="1"/>
        <v>44498</v>
      </c>
      <c r="S9" s="5">
        <f ca="1"/>
        <v>55.781578063964844</v>
      </c>
      <c r="T9" s="5">
        <f ca="1"/>
        <v>25.666097640991211</v>
      </c>
      <c r="V9" s="4">
        <f ca="1"/>
        <v>44470</v>
      </c>
      <c r="W9" s="5">
        <f ca="1"/>
        <v>68.037338256835938</v>
      </c>
      <c r="X9" s="5">
        <f ca="1"/>
        <v>67.827911376953125</v>
      </c>
      <c r="Z9" s="4">
        <f ca="1"/>
        <v>44742</v>
      </c>
      <c r="AA9" s="5">
        <f ca="1"/>
        <v>173.20616149902344</v>
      </c>
      <c r="AB9" s="5">
        <f ca="1"/>
        <v>151.08888244628906</v>
      </c>
      <c r="AD9" s="4">
        <f ca="1"/>
        <v>44652</v>
      </c>
      <c r="AE9" s="5">
        <f ca="1"/>
        <v>188.15780639648438</v>
      </c>
      <c r="AF9" s="5">
        <f ca="1"/>
        <v>167.83352661132813</v>
      </c>
      <c r="AH9" s="4">
        <f ca="1"/>
        <v>45657</v>
      </c>
      <c r="AI9" s="5">
        <f ca="1"/>
        <v>63.550460815429688</v>
      </c>
      <c r="AJ9" s="5">
        <f ca="1"/>
        <v>79.193557739257813</v>
      </c>
      <c r="AL9" s="4">
        <f ca="1"/>
        <v>45293</v>
      </c>
      <c r="AM9" s="5">
        <f ca="1"/>
        <v>131.12246704101563</v>
      </c>
      <c r="AN9" s="5">
        <f ca="1"/>
        <v>192.63832092285156</v>
      </c>
    </row>
    <row r="10" spans="2:40" x14ac:dyDescent="0.5">
      <c r="B10" s="1">
        <v>44385</v>
      </c>
      <c r="C10">
        <v>37.857917785644531</v>
      </c>
      <c r="D10">
        <v>28.306037902832031</v>
      </c>
      <c r="F10" s="51">
        <f t="shared" si="0"/>
        <v>4</v>
      </c>
      <c r="G10" s="51">
        <f t="shared" si="1"/>
        <v>28</v>
      </c>
      <c r="H10" s="51">
        <f t="shared" si="2"/>
        <v>7</v>
      </c>
      <c r="I10" s="1"/>
      <c r="J10" s="4">
        <f ca="1"/>
        <v>44407</v>
      </c>
      <c r="K10" s="5">
        <f ca="1"/>
        <v>80.903961181640625</v>
      </c>
      <c r="L10" s="5">
        <f ca="1"/>
        <v>125.46322631835938</v>
      </c>
      <c r="N10" s="4">
        <f ca="1"/>
        <v>44403</v>
      </c>
      <c r="O10" s="5">
        <f ca="1"/>
        <v>59.152996063232422</v>
      </c>
      <c r="P10" s="5">
        <f ca="1"/>
        <v>49.142429351806641</v>
      </c>
      <c r="R10" s="4">
        <f ca="1"/>
        <v>44530</v>
      </c>
      <c r="S10" s="5">
        <f ca="1"/>
        <v>92.789009094238281</v>
      </c>
      <c r="T10" s="5">
        <f ca="1"/>
        <v>18.500679016113281</v>
      </c>
      <c r="V10" s="4">
        <f ca="1"/>
        <v>44501</v>
      </c>
      <c r="W10" s="5">
        <f ca="1"/>
        <v>124.33229064941406</v>
      </c>
      <c r="X10" s="5">
        <f ca="1"/>
        <v>17.707084655761719</v>
      </c>
      <c r="Z10" s="4">
        <f ca="1"/>
        <v>44834</v>
      </c>
      <c r="AA10" s="5">
        <f ca="1"/>
        <v>162.74104309082031</v>
      </c>
      <c r="AB10" s="5">
        <f ca="1"/>
        <v>104.67103576660156</v>
      </c>
      <c r="AD10" s="4">
        <f ca="1"/>
        <v>44743</v>
      </c>
      <c r="AE10" s="5">
        <f ca="1"/>
        <v>119.07923889160156</v>
      </c>
      <c r="AF10" s="5">
        <f ca="1"/>
        <v>107.92063903808594</v>
      </c>
      <c r="AH10" s="4">
        <f ca="1"/>
        <v>45707</v>
      </c>
      <c r="AI10" s="5">
        <f ca="1"/>
        <v>175.05439758300781</v>
      </c>
      <c r="AJ10" s="5">
        <f ca="1"/>
        <v>187.93983459472656</v>
      </c>
      <c r="AL10" s="4">
        <f ca="1"/>
        <v>45659</v>
      </c>
      <c r="AM10" s="5">
        <f ca="1"/>
        <v>198.8912353515625</v>
      </c>
      <c r="AN10" s="5">
        <f ca="1"/>
        <v>273.48831176757813</v>
      </c>
    </row>
    <row r="11" spans="2:40" x14ac:dyDescent="0.5">
      <c r="B11" s="1">
        <v>44386</v>
      </c>
      <c r="C11">
        <v>32.357192993164063</v>
      </c>
      <c r="D11">
        <v>32.257595062255859</v>
      </c>
      <c r="F11" s="51">
        <f t="shared" si="0"/>
        <v>5</v>
      </c>
      <c r="G11" s="51">
        <f t="shared" si="1"/>
        <v>28</v>
      </c>
      <c r="H11" s="51">
        <f t="shared" si="2"/>
        <v>7</v>
      </c>
      <c r="I11" s="1"/>
      <c r="J11" s="4">
        <f ca="1"/>
        <v>44414</v>
      </c>
      <c r="K11" s="5">
        <f ca="1"/>
        <v>63.621658325195313</v>
      </c>
      <c r="L11" s="5">
        <f ca="1"/>
        <v>16.913553237915039</v>
      </c>
      <c r="N11" s="4">
        <f ca="1"/>
        <v>44410</v>
      </c>
      <c r="O11" s="5">
        <f ca="1"/>
        <v>111.94545745849609</v>
      </c>
      <c r="P11" s="5">
        <f ca="1"/>
        <v>40.582134246826172</v>
      </c>
      <c r="R11" s="4">
        <f ca="1"/>
        <v>44561</v>
      </c>
      <c r="S11" s="5">
        <f ca="1"/>
        <v>76.591156005859375</v>
      </c>
      <c r="T11" s="5">
        <f ca="1"/>
        <v>35.679960250854492</v>
      </c>
      <c r="V11" s="4">
        <f ca="1"/>
        <v>44531</v>
      </c>
      <c r="W11" s="5">
        <f ca="1"/>
        <v>86.94403076171875</v>
      </c>
      <c r="X11" s="5">
        <f ca="1"/>
        <v>17.335281372070313</v>
      </c>
      <c r="Z11" s="4">
        <f ca="1"/>
        <v>44925</v>
      </c>
      <c r="AA11" s="5">
        <f ca="1"/>
        <v>150.22982788085938</v>
      </c>
      <c r="AB11" s="5">
        <f ca="1"/>
        <v>194.6976318359375</v>
      </c>
      <c r="AD11" s="4">
        <f ca="1"/>
        <v>44837</v>
      </c>
      <c r="AE11" s="5">
        <f ca="1"/>
        <v>123.89524841308594</v>
      </c>
      <c r="AF11" s="5">
        <f ca="1"/>
        <v>91.010231018066406</v>
      </c>
    </row>
    <row r="12" spans="2:40" x14ac:dyDescent="0.5">
      <c r="B12" s="1">
        <v>44389</v>
      </c>
      <c r="C12">
        <v>69.738273620605469</v>
      </c>
      <c r="D12">
        <v>89.387489318847656</v>
      </c>
      <c r="F12" s="51">
        <f t="shared" si="0"/>
        <v>1</v>
      </c>
      <c r="G12" s="51">
        <f t="shared" si="1"/>
        <v>29</v>
      </c>
      <c r="H12" s="51">
        <f t="shared" si="2"/>
        <v>7</v>
      </c>
      <c r="I12" s="1"/>
      <c r="J12" s="4">
        <f ca="1"/>
        <v>44421</v>
      </c>
      <c r="K12" s="5">
        <f ca="1"/>
        <v>95.293045043945313</v>
      </c>
      <c r="L12" s="5">
        <f ca="1"/>
        <v>126.66629028320313</v>
      </c>
      <c r="N12" s="4">
        <f ca="1"/>
        <v>44417</v>
      </c>
      <c r="O12" s="5">
        <f ca="1"/>
        <v>42.605373382568359</v>
      </c>
      <c r="P12" s="5">
        <f ca="1"/>
        <v>53.092784881591797</v>
      </c>
      <c r="R12" s="4">
        <f ca="1"/>
        <v>44589</v>
      </c>
      <c r="S12" s="5">
        <f ca="1"/>
        <v>182.23171997070313</v>
      </c>
      <c r="T12" s="5">
        <f ca="1"/>
        <v>80.742576599121094</v>
      </c>
      <c r="V12" s="4">
        <f ca="1"/>
        <v>44564</v>
      </c>
      <c r="W12" s="5">
        <f ca="1"/>
        <v>52.343059539794922</v>
      </c>
      <c r="X12" s="5">
        <f ca="1"/>
        <v>14.909126281738281</v>
      </c>
      <c r="Z12" s="4">
        <f ca="1"/>
        <v>45016</v>
      </c>
      <c r="AA12" s="5">
        <f ca="1"/>
        <v>90.445533752441406</v>
      </c>
      <c r="AB12" s="5">
        <f ca="1"/>
        <v>45.083564758300781</v>
      </c>
      <c r="AD12" s="4">
        <f ca="1"/>
        <v>44928</v>
      </c>
      <c r="AE12" s="5">
        <f ca="1"/>
        <v>117.05186462402344</v>
      </c>
      <c r="AF12" s="5">
        <f ca="1"/>
        <v>93.353256225585938</v>
      </c>
    </row>
    <row r="13" spans="2:40" x14ac:dyDescent="0.5">
      <c r="B13" s="1">
        <v>44390</v>
      </c>
      <c r="C13">
        <v>77.247802734375</v>
      </c>
      <c r="D13">
        <v>81.540031433105469</v>
      </c>
      <c r="F13" s="51">
        <f t="shared" si="0"/>
        <v>2</v>
      </c>
      <c r="G13" s="51">
        <f t="shared" si="1"/>
        <v>29</v>
      </c>
      <c r="H13" s="51">
        <f t="shared" si="2"/>
        <v>7</v>
      </c>
      <c r="I13" s="1"/>
      <c r="J13" s="4">
        <f ca="1"/>
        <v>44428</v>
      </c>
      <c r="K13" s="5">
        <f ca="1"/>
        <v>68.603469848632813</v>
      </c>
      <c r="L13" s="5">
        <f ca="1"/>
        <v>48.851646423339844</v>
      </c>
      <c r="N13" s="4">
        <f ca="1"/>
        <v>44424</v>
      </c>
      <c r="O13" s="5">
        <f ca="1"/>
        <v>127.20260620117188</v>
      </c>
      <c r="P13" s="5">
        <f ca="1"/>
        <v>95.108291625976563</v>
      </c>
      <c r="R13" s="4">
        <f ca="1"/>
        <v>44620</v>
      </c>
      <c r="S13" s="5">
        <f ca="1"/>
        <v>452.61807250976563</v>
      </c>
      <c r="T13" s="5">
        <f ca="1"/>
        <v>218.17466735839844</v>
      </c>
      <c r="V13" s="4">
        <f ca="1"/>
        <v>44595</v>
      </c>
      <c r="W13" s="5">
        <f ca="1"/>
        <v>176.28762817382813</v>
      </c>
      <c r="X13" s="5">
        <f ca="1"/>
        <v>40.870933532714844</v>
      </c>
      <c r="Z13" s="4">
        <f ca="1"/>
        <v>45107</v>
      </c>
      <c r="AA13" s="5">
        <f ca="1"/>
        <v>102.67338562011719</v>
      </c>
      <c r="AB13" s="5">
        <f ca="1"/>
        <v>86.195663452148438</v>
      </c>
      <c r="AD13" s="4">
        <f ca="1"/>
        <v>45019</v>
      </c>
      <c r="AE13" s="5">
        <f ca="1"/>
        <v>84.603889465332031</v>
      </c>
      <c r="AF13" s="5">
        <f ca="1"/>
        <v>64.879592895507813</v>
      </c>
    </row>
    <row r="14" spans="2:40" x14ac:dyDescent="0.5">
      <c r="B14" s="1">
        <v>44391</v>
      </c>
      <c r="C14">
        <v>56.218509674072266</v>
      </c>
      <c r="D14">
        <v>17.244758605957031</v>
      </c>
      <c r="F14" s="51">
        <f t="shared" si="0"/>
        <v>3</v>
      </c>
      <c r="G14" s="51">
        <f t="shared" si="1"/>
        <v>29</v>
      </c>
      <c r="H14" s="51">
        <f t="shared" si="2"/>
        <v>7</v>
      </c>
      <c r="I14" s="1"/>
      <c r="J14" s="4">
        <f ca="1"/>
        <v>44435</v>
      </c>
      <c r="K14" s="5">
        <f ca="1"/>
        <v>103.81266021728516</v>
      </c>
      <c r="L14" s="5">
        <f ca="1"/>
        <v>141.12698364257813</v>
      </c>
      <c r="N14" s="4">
        <f ca="1"/>
        <v>44431</v>
      </c>
      <c r="O14" s="5">
        <f ca="1"/>
        <v>189.92799377441406</v>
      </c>
      <c r="P14" s="5">
        <f ca="1"/>
        <v>44.551383972167969</v>
      </c>
      <c r="R14" s="4">
        <f ca="1"/>
        <v>44651</v>
      </c>
      <c r="S14" s="5">
        <f ca="1"/>
        <v>254.81291198730469</v>
      </c>
      <c r="T14" s="5">
        <f ca="1"/>
        <v>220.89439392089844</v>
      </c>
      <c r="V14" s="4">
        <f ca="1"/>
        <v>44621</v>
      </c>
      <c r="W14" s="5">
        <f ca="1"/>
        <v>540.827392578125</v>
      </c>
      <c r="X14" s="5">
        <f ca="1"/>
        <v>287.55343627929688</v>
      </c>
      <c r="Z14" s="4">
        <f ca="1"/>
        <v>45196</v>
      </c>
      <c r="AA14" s="5">
        <f ca="1"/>
        <v>101.46604156494141</v>
      </c>
      <c r="AB14" s="5">
        <f ca="1"/>
        <v>47.601749420166016</v>
      </c>
      <c r="AD14" s="4">
        <f ca="1"/>
        <v>45110</v>
      </c>
      <c r="AE14" s="5">
        <f ca="1"/>
        <v>45.377639770507813</v>
      </c>
      <c r="AF14" s="5">
        <f ca="1"/>
        <v>38.775398254394531</v>
      </c>
    </row>
    <row r="15" spans="2:40" x14ac:dyDescent="0.5">
      <c r="B15" s="1">
        <v>44392</v>
      </c>
      <c r="C15">
        <v>104.51173400878906</v>
      </c>
      <c r="D15">
        <v>108.72003936767578</v>
      </c>
      <c r="F15" s="51">
        <f t="shared" si="0"/>
        <v>4</v>
      </c>
      <c r="G15" s="51">
        <f t="shared" si="1"/>
        <v>29</v>
      </c>
      <c r="H15" s="51">
        <f t="shared" si="2"/>
        <v>7</v>
      </c>
      <c r="I15" s="1"/>
      <c r="J15" s="4">
        <f ca="1"/>
        <v>44442</v>
      </c>
      <c r="K15" s="5">
        <f ca="1"/>
        <v>98.69049072265625</v>
      </c>
      <c r="L15" s="5">
        <f ca="1"/>
        <v>136.88584899902344</v>
      </c>
      <c r="N15" s="4">
        <f ca="1"/>
        <v>44438</v>
      </c>
      <c r="O15" s="5">
        <f ca="1"/>
        <v>107.77188873291016</v>
      </c>
      <c r="P15" s="5">
        <f ca="1"/>
        <v>124.40440368652344</v>
      </c>
      <c r="R15" s="4">
        <f ca="1"/>
        <v>44680</v>
      </c>
      <c r="S15" s="5">
        <f ca="1"/>
        <v>148.93714904785156</v>
      </c>
      <c r="T15" s="5">
        <f ca="1"/>
        <v>143.35874938964844</v>
      </c>
      <c r="V15" s="4">
        <f ca="1"/>
        <v>44652</v>
      </c>
      <c r="W15" s="5">
        <f ca="1"/>
        <v>188.15780639648438</v>
      </c>
      <c r="X15" s="5">
        <f ca="1"/>
        <v>167.83352661132813</v>
      </c>
      <c r="Z15" s="4">
        <f ca="1"/>
        <v>45289</v>
      </c>
      <c r="AA15" s="5">
        <f ca="1"/>
        <v>221.28489685058594</v>
      </c>
      <c r="AB15" s="5">
        <f ca="1"/>
        <v>213.91879272460938</v>
      </c>
      <c r="AD15" s="4">
        <f ca="1"/>
        <v>45203</v>
      </c>
      <c r="AE15" s="5">
        <f ca="1"/>
        <v>61.240749359130859</v>
      </c>
      <c r="AF15" s="5">
        <f ca="1"/>
        <v>66.602447509765625</v>
      </c>
    </row>
    <row r="16" spans="2:40" x14ac:dyDescent="0.5">
      <c r="B16" s="1">
        <v>44393</v>
      </c>
      <c r="C16">
        <v>70.380332946777344</v>
      </c>
      <c r="D16">
        <v>28.065479278564453</v>
      </c>
      <c r="F16" s="51">
        <f t="shared" si="0"/>
        <v>5</v>
      </c>
      <c r="G16" s="51">
        <f t="shared" si="1"/>
        <v>29</v>
      </c>
      <c r="H16" s="51">
        <f t="shared" si="2"/>
        <v>7</v>
      </c>
      <c r="I16" s="1"/>
      <c r="J16" s="4">
        <f ca="1"/>
        <v>44449</v>
      </c>
      <c r="K16" s="5">
        <f ca="1"/>
        <v>65.9410400390625</v>
      </c>
      <c r="L16" s="5">
        <f ca="1"/>
        <v>85.072792053222656</v>
      </c>
      <c r="N16" s="4">
        <f ca="1"/>
        <v>44445</v>
      </c>
      <c r="O16" s="5">
        <f ca="1"/>
        <v>81.714195251464844</v>
      </c>
      <c r="P16" s="5">
        <f ca="1"/>
        <v>137.85989379882813</v>
      </c>
      <c r="R16" s="4">
        <f ca="1"/>
        <v>44712</v>
      </c>
      <c r="S16" s="5">
        <f ca="1"/>
        <v>190.30909729003906</v>
      </c>
      <c r="T16" s="5">
        <f ca="1"/>
        <v>177.8656005859375</v>
      </c>
      <c r="V16" s="4">
        <f ca="1"/>
        <v>44683</v>
      </c>
      <c r="W16" s="5">
        <f ca="1"/>
        <v>96.670265197753906</v>
      </c>
      <c r="X16" s="5">
        <f ca="1"/>
        <v>128.49693298339844</v>
      </c>
      <c r="Z16" s="4">
        <f ca="1"/>
        <v>45378</v>
      </c>
      <c r="AA16" s="5">
        <f ca="1"/>
        <v>126.74172210693359</v>
      </c>
      <c r="AB16" s="5">
        <f ca="1"/>
        <v>149.32461547851563</v>
      </c>
      <c r="AD16" s="4">
        <f ca="1"/>
        <v>45293</v>
      </c>
      <c r="AE16" s="5">
        <f ca="1"/>
        <v>131.12246704101563</v>
      </c>
      <c r="AF16" s="5">
        <f ca="1"/>
        <v>192.63832092285156</v>
      </c>
    </row>
    <row r="17" spans="2:32" x14ac:dyDescent="0.5">
      <c r="B17" s="1">
        <v>44396</v>
      </c>
      <c r="C17">
        <v>50.573551177978516</v>
      </c>
      <c r="D17">
        <v>10.083576202392578</v>
      </c>
      <c r="F17" s="51">
        <f t="shared" si="0"/>
        <v>1</v>
      </c>
      <c r="G17" s="51">
        <f t="shared" si="1"/>
        <v>30</v>
      </c>
      <c r="H17" s="51">
        <f t="shared" si="2"/>
        <v>7</v>
      </c>
      <c r="I17" s="1"/>
      <c r="J17" s="4">
        <f ca="1"/>
        <v>44456</v>
      </c>
      <c r="K17" s="5">
        <f ca="1"/>
        <v>151.90768432617188</v>
      </c>
      <c r="L17" s="5">
        <f ca="1"/>
        <v>48.851646423339844</v>
      </c>
      <c r="N17" s="4">
        <f ca="1"/>
        <v>44452</v>
      </c>
      <c r="O17" s="5">
        <f ca="1"/>
        <v>104.92296600341797</v>
      </c>
      <c r="P17" s="5">
        <f ca="1"/>
        <v>109.58095550537109</v>
      </c>
      <c r="R17" s="4">
        <f ca="1"/>
        <v>44742</v>
      </c>
      <c r="S17" s="5">
        <f ca="1"/>
        <v>173.20616149902344</v>
      </c>
      <c r="T17" s="5">
        <f ca="1"/>
        <v>151.08888244628906</v>
      </c>
      <c r="V17" s="4">
        <f ca="1"/>
        <v>44713</v>
      </c>
      <c r="W17" s="5">
        <f ca="1"/>
        <v>168.34361267089844</v>
      </c>
      <c r="X17" s="5">
        <f ca="1"/>
        <v>162.41171264648438</v>
      </c>
      <c r="Z17" s="4">
        <f ca="1"/>
        <v>45471</v>
      </c>
      <c r="AA17" s="5">
        <f ca="1"/>
        <v>121.46080780029297</v>
      </c>
      <c r="AB17" s="5">
        <f ca="1"/>
        <v>143.10275268554688</v>
      </c>
      <c r="AD17" s="4">
        <f ca="1"/>
        <v>45384</v>
      </c>
      <c r="AE17" s="5">
        <f ca="1"/>
        <v>197.96221923828125</v>
      </c>
      <c r="AF17" s="5">
        <f ca="1"/>
        <v>249.98030090332031</v>
      </c>
    </row>
    <row r="18" spans="2:32" x14ac:dyDescent="0.5">
      <c r="B18" s="1">
        <v>44397</v>
      </c>
      <c r="C18">
        <v>37.430145263671875</v>
      </c>
      <c r="D18">
        <v>27.986196517944336</v>
      </c>
      <c r="F18" s="51">
        <f t="shared" si="0"/>
        <v>2</v>
      </c>
      <c r="G18" s="51">
        <f t="shared" si="1"/>
        <v>30</v>
      </c>
      <c r="H18" s="51">
        <f t="shared" si="2"/>
        <v>7</v>
      </c>
      <c r="I18" s="1"/>
      <c r="J18" s="4">
        <f ca="1"/>
        <v>44463</v>
      </c>
      <c r="K18" s="5">
        <f ca="1"/>
        <v>92.751899719238281</v>
      </c>
      <c r="L18" s="5">
        <f ca="1"/>
        <v>70.450584411621094</v>
      </c>
      <c r="N18" s="4">
        <f ca="1"/>
        <v>44462</v>
      </c>
      <c r="O18" s="5">
        <f ca="1"/>
        <v>68.832572937011719</v>
      </c>
      <c r="P18" s="5">
        <f ca="1"/>
        <v>60.043113708496094</v>
      </c>
      <c r="R18" s="4">
        <f ca="1"/>
        <v>44771</v>
      </c>
      <c r="S18" s="5">
        <f ca="1"/>
        <v>68.246246337890625</v>
      </c>
      <c r="T18" s="5">
        <f ca="1"/>
        <v>52.335517883300781</v>
      </c>
      <c r="V18" s="4">
        <f ca="1"/>
        <v>44743</v>
      </c>
      <c r="W18" s="5">
        <f ca="1"/>
        <v>119.07923889160156</v>
      </c>
      <c r="X18" s="5">
        <f ca="1"/>
        <v>107.92063903808594</v>
      </c>
      <c r="Z18" s="4">
        <f ca="1"/>
        <v>45565</v>
      </c>
      <c r="AA18" s="5">
        <f ca="1"/>
        <v>160.49263000488281</v>
      </c>
      <c r="AB18" s="5">
        <f ca="1"/>
        <v>179.19844055175781</v>
      </c>
      <c r="AD18" s="4">
        <f ca="1"/>
        <v>45474</v>
      </c>
      <c r="AE18" s="5">
        <f ca="1"/>
        <v>71.447540283203125</v>
      </c>
      <c r="AF18" s="5">
        <f ca="1"/>
        <v>90.653327941894531</v>
      </c>
    </row>
    <row r="19" spans="2:32" x14ac:dyDescent="0.5">
      <c r="B19" s="1">
        <v>44398</v>
      </c>
      <c r="C19">
        <v>49.915401458740234</v>
      </c>
      <c r="D19">
        <v>45.237960815429688</v>
      </c>
      <c r="F19" s="51">
        <f t="shared" si="0"/>
        <v>3</v>
      </c>
      <c r="G19" s="51">
        <f t="shared" si="1"/>
        <v>30</v>
      </c>
      <c r="H19" s="51">
        <f t="shared" si="2"/>
        <v>7</v>
      </c>
      <c r="I19" s="1"/>
      <c r="J19" s="4">
        <f ca="1"/>
        <v>44470</v>
      </c>
      <c r="K19" s="5">
        <f ca="1"/>
        <v>68.037338256835938</v>
      </c>
      <c r="L19" s="5">
        <f ca="1"/>
        <v>67.827911376953125</v>
      </c>
      <c r="N19" s="4">
        <f ca="1"/>
        <v>44466</v>
      </c>
      <c r="O19" s="5">
        <f ca="1"/>
        <v>57.031295776367188</v>
      </c>
      <c r="P19" s="5">
        <f ca="1"/>
        <v>47.379787445068359</v>
      </c>
      <c r="R19" s="4">
        <f ca="1"/>
        <v>44804</v>
      </c>
      <c r="S19" s="5">
        <f ca="1"/>
        <v>97.747894287109375</v>
      </c>
      <c r="T19" s="5">
        <f ca="1"/>
        <v>119.10192108154297</v>
      </c>
      <c r="V19" s="4">
        <f ca="1"/>
        <v>44774</v>
      </c>
      <c r="W19" s="5">
        <f ca="1"/>
        <v>130.93153381347656</v>
      </c>
      <c r="X19" s="5">
        <f ca="1"/>
        <v>117.47565460205078</v>
      </c>
      <c r="Z19" s="4">
        <f ca="1"/>
        <v>45657</v>
      </c>
      <c r="AA19" s="5">
        <f ca="1"/>
        <v>63.550460815429688</v>
      </c>
      <c r="AB19" s="5">
        <f ca="1"/>
        <v>79.193557739257813</v>
      </c>
      <c r="AD19" s="4">
        <f ca="1"/>
        <v>45566</v>
      </c>
      <c r="AE19" s="5">
        <f ca="1"/>
        <v>135.86703491210938</v>
      </c>
      <c r="AF19" s="5">
        <f ca="1"/>
        <v>232.19798278808594</v>
      </c>
    </row>
    <row r="20" spans="2:32" x14ac:dyDescent="0.5">
      <c r="B20" s="1">
        <v>44399</v>
      </c>
      <c r="C20">
        <v>95.293045043945313</v>
      </c>
      <c r="D20">
        <v>63.333145141601563</v>
      </c>
      <c r="F20" s="51">
        <f t="shared" si="0"/>
        <v>4</v>
      </c>
      <c r="G20" s="51">
        <f t="shared" si="1"/>
        <v>30</v>
      </c>
      <c r="H20" s="51">
        <f t="shared" si="2"/>
        <v>7</v>
      </c>
      <c r="I20" s="1"/>
      <c r="J20" s="4">
        <f ca="1"/>
        <v>44477</v>
      </c>
      <c r="K20" s="5">
        <f ca="1"/>
        <v>94.39959716796875</v>
      </c>
      <c r="L20" s="5">
        <f ca="1"/>
        <v>25.666097640991211</v>
      </c>
      <c r="N20" s="4">
        <f ca="1"/>
        <v>44473</v>
      </c>
      <c r="O20" s="5">
        <f ca="1"/>
        <v>65.812606811523438</v>
      </c>
      <c r="P20" s="5">
        <f ca="1"/>
        <v>17.496007919311523</v>
      </c>
      <c r="R20" s="4">
        <f ca="1"/>
        <v>44834</v>
      </c>
      <c r="S20" s="5">
        <f ca="1"/>
        <v>162.74104309082031</v>
      </c>
      <c r="T20" s="5">
        <f ca="1"/>
        <v>104.67103576660156</v>
      </c>
      <c r="V20" s="4">
        <f ca="1"/>
        <v>44805</v>
      </c>
      <c r="W20" s="5">
        <f ca="1"/>
        <v>187.71217346191406</v>
      </c>
      <c r="X20" s="5">
        <f ca="1"/>
        <v>198.14227294921875</v>
      </c>
      <c r="Z20" s="4">
        <f ca="1"/>
        <v>45707</v>
      </c>
      <c r="AA20" s="5">
        <f ca="1"/>
        <v>175.05439758300781</v>
      </c>
      <c r="AB20" s="5">
        <f ca="1"/>
        <v>187.93983459472656</v>
      </c>
      <c r="AD20" s="4">
        <f ca="1"/>
        <v>45659</v>
      </c>
      <c r="AE20" s="5">
        <f ca="1"/>
        <v>198.8912353515625</v>
      </c>
      <c r="AF20" s="5">
        <f ca="1"/>
        <v>273.48831176757813</v>
      </c>
    </row>
    <row r="21" spans="2:32" x14ac:dyDescent="0.5">
      <c r="B21" s="1">
        <v>44400</v>
      </c>
      <c r="C21">
        <v>91.794044494628906</v>
      </c>
      <c r="D21">
        <v>39.787605285644531</v>
      </c>
      <c r="F21" s="51">
        <f t="shared" si="0"/>
        <v>5</v>
      </c>
      <c r="G21" s="51">
        <f t="shared" si="1"/>
        <v>30</v>
      </c>
      <c r="H21" s="51">
        <f t="shared" si="2"/>
        <v>7</v>
      </c>
      <c r="I21" s="1"/>
      <c r="J21" s="4">
        <f ca="1"/>
        <v>44484</v>
      </c>
      <c r="K21" s="5">
        <f ca="1"/>
        <v>107.14504241943359</v>
      </c>
      <c r="L21" s="5">
        <f ca="1"/>
        <v>151.32159423828125</v>
      </c>
      <c r="N21" s="4">
        <f ca="1"/>
        <v>44480</v>
      </c>
      <c r="O21" s="5">
        <f ca="1"/>
        <v>50.806251525878906</v>
      </c>
      <c r="P21" s="5">
        <f ca="1"/>
        <v>20.259946823120117</v>
      </c>
      <c r="R21" s="4">
        <f ca="1"/>
        <v>44865</v>
      </c>
      <c r="S21" s="5">
        <f ca="1"/>
        <v>113.79048919677734</v>
      </c>
      <c r="T21" s="5">
        <f ca="1"/>
        <v>138.64918518066406</v>
      </c>
      <c r="V21" s="4">
        <f ca="1"/>
        <v>44837</v>
      </c>
      <c r="W21" s="5">
        <f ca="1"/>
        <v>123.89524841308594</v>
      </c>
      <c r="X21" s="5">
        <f ca="1"/>
        <v>91.010231018066406</v>
      </c>
    </row>
    <row r="22" spans="2:32" x14ac:dyDescent="0.5">
      <c r="B22" s="1">
        <v>44403</v>
      </c>
      <c r="C22">
        <v>59.152996063232422</v>
      </c>
      <c r="D22">
        <v>49.142429351806641</v>
      </c>
      <c r="F22" s="51">
        <f t="shared" si="0"/>
        <v>1</v>
      </c>
      <c r="G22" s="51">
        <f t="shared" si="1"/>
        <v>31</v>
      </c>
      <c r="H22" s="51">
        <f t="shared" si="2"/>
        <v>7</v>
      </c>
      <c r="I22" s="1"/>
      <c r="J22" s="4">
        <f ca="1"/>
        <v>44491</v>
      </c>
      <c r="K22" s="5">
        <f ca="1"/>
        <v>86.040718078613281</v>
      </c>
      <c r="L22" s="5">
        <f ca="1"/>
        <v>68.620704650878906</v>
      </c>
      <c r="N22" s="4">
        <f ca="1"/>
        <v>44487</v>
      </c>
      <c r="O22" s="5">
        <f ca="1"/>
        <v>126.71024322509766</v>
      </c>
      <c r="P22" s="5">
        <f ca="1"/>
        <v>27.068614959716797</v>
      </c>
      <c r="R22" s="4">
        <f ca="1"/>
        <v>44895</v>
      </c>
      <c r="S22" s="5">
        <f ca="1"/>
        <v>81.59033203125</v>
      </c>
      <c r="T22" s="5">
        <f ca="1"/>
        <v>21.690452575683594</v>
      </c>
      <c r="V22" s="4">
        <f ca="1"/>
        <v>44866</v>
      </c>
      <c r="W22" s="5">
        <f ca="1"/>
        <v>136.88296508789063</v>
      </c>
      <c r="X22" s="5">
        <f ca="1"/>
        <v>163.75395202636719</v>
      </c>
    </row>
    <row r="23" spans="2:32" x14ac:dyDescent="0.5">
      <c r="B23" s="1">
        <v>44404</v>
      </c>
      <c r="C23">
        <v>79.203445434570313</v>
      </c>
      <c r="D23">
        <v>65.025596618652344</v>
      </c>
      <c r="F23" s="51">
        <f t="shared" si="0"/>
        <v>2</v>
      </c>
      <c r="G23" s="51">
        <f t="shared" si="1"/>
        <v>31</v>
      </c>
      <c r="H23" s="51">
        <f t="shared" si="2"/>
        <v>7</v>
      </c>
      <c r="I23" s="1"/>
      <c r="J23" s="4">
        <f ca="1"/>
        <v>44498</v>
      </c>
      <c r="K23" s="5">
        <f ca="1"/>
        <v>55.781578063964844</v>
      </c>
      <c r="L23" s="5">
        <f ca="1"/>
        <v>25.666097640991211</v>
      </c>
      <c r="N23" s="4">
        <f ca="1"/>
        <v>44494</v>
      </c>
      <c r="O23" s="5">
        <f ca="1"/>
        <v>79.629035949707031</v>
      </c>
      <c r="P23" s="5">
        <f ca="1"/>
        <v>116.42976379394531</v>
      </c>
      <c r="R23" s="4">
        <f ca="1"/>
        <v>44925</v>
      </c>
      <c r="S23" s="5">
        <f ca="1"/>
        <v>150.22982788085938</v>
      </c>
      <c r="T23" s="5">
        <f ca="1"/>
        <v>194.6976318359375</v>
      </c>
      <c r="V23" s="4">
        <f ca="1"/>
        <v>44896</v>
      </c>
      <c r="W23" s="5">
        <f ca="1"/>
        <v>65.946983337402344</v>
      </c>
      <c r="X23" s="5">
        <f ca="1"/>
        <v>40.457843780517578</v>
      </c>
    </row>
    <row r="24" spans="2:32" x14ac:dyDescent="0.5">
      <c r="B24" s="1">
        <v>44405</v>
      </c>
      <c r="C24">
        <v>53.2962646484375</v>
      </c>
      <c r="D24">
        <v>65.39349365234375</v>
      </c>
      <c r="F24" s="51">
        <f t="shared" si="0"/>
        <v>3</v>
      </c>
      <c r="G24" s="51">
        <f t="shared" si="1"/>
        <v>31</v>
      </c>
      <c r="H24" s="51">
        <f t="shared" si="2"/>
        <v>7</v>
      </c>
      <c r="I24" s="1"/>
      <c r="J24" s="4">
        <f ca="1"/>
        <v>44505</v>
      </c>
      <c r="K24" s="5">
        <f ca="1"/>
        <v>76.942283630371094</v>
      </c>
      <c r="L24" s="5">
        <f ca="1"/>
        <v>64.594062805175781</v>
      </c>
      <c r="N24" s="4">
        <f ca="1"/>
        <v>44501</v>
      </c>
      <c r="O24" s="5">
        <f ca="1"/>
        <v>124.33229064941406</v>
      </c>
      <c r="P24" s="5">
        <f ca="1"/>
        <v>17.707084655761719</v>
      </c>
      <c r="R24" s="4">
        <f ca="1"/>
        <v>44957</v>
      </c>
      <c r="S24" s="5">
        <f ca="1"/>
        <v>148.32392883300781</v>
      </c>
      <c r="T24" s="5">
        <f ca="1"/>
        <v>153.34394836425781</v>
      </c>
      <c r="V24" s="4">
        <f ca="1"/>
        <v>44928</v>
      </c>
      <c r="W24" s="5">
        <f ca="1"/>
        <v>117.05186462402344</v>
      </c>
      <c r="X24" s="5">
        <f ca="1"/>
        <v>93.353256225585938</v>
      </c>
    </row>
    <row r="25" spans="2:32" x14ac:dyDescent="0.5">
      <c r="B25" s="1">
        <v>44406</v>
      </c>
      <c r="C25">
        <v>30.91729736328125</v>
      </c>
      <c r="D25">
        <v>8.8063230514526367</v>
      </c>
      <c r="F25" s="51">
        <f t="shared" si="0"/>
        <v>4</v>
      </c>
      <c r="G25" s="51">
        <f t="shared" si="1"/>
        <v>31</v>
      </c>
      <c r="H25" s="51">
        <f t="shared" si="2"/>
        <v>7</v>
      </c>
      <c r="I25" s="1"/>
      <c r="J25" s="4">
        <f ca="1"/>
        <v>44512</v>
      </c>
      <c r="K25" s="5">
        <f ca="1"/>
        <v>101.21734619140625</v>
      </c>
      <c r="L25" s="5">
        <f ca="1"/>
        <v>27.51976203918457</v>
      </c>
      <c r="N25" s="4">
        <f ca="1"/>
        <v>44508</v>
      </c>
      <c r="O25" s="5">
        <f ca="1"/>
        <v>46.365646362304688</v>
      </c>
      <c r="P25" s="5">
        <f ca="1"/>
        <v>71.902328491210938</v>
      </c>
      <c r="R25" s="4">
        <f ca="1"/>
        <v>44985</v>
      </c>
      <c r="S25" s="5">
        <f ca="1"/>
        <v>146.95309448242188</v>
      </c>
      <c r="T25" s="5">
        <f ca="1"/>
        <v>146.50076293945313</v>
      </c>
      <c r="V25" s="4">
        <f ca="1"/>
        <v>44958</v>
      </c>
      <c r="W25" s="5">
        <f ca="1"/>
        <v>108.70256805419922</v>
      </c>
      <c r="X25" s="5">
        <f ca="1"/>
        <v>114.07154846191406</v>
      </c>
    </row>
    <row r="26" spans="2:32" x14ac:dyDescent="0.5">
      <c r="B26" s="1">
        <v>44407</v>
      </c>
      <c r="C26">
        <v>80.903961181640625</v>
      </c>
      <c r="D26">
        <v>125.46322631835938</v>
      </c>
      <c r="F26" s="51">
        <f t="shared" si="0"/>
        <v>5</v>
      </c>
      <c r="G26" s="51">
        <f t="shared" si="1"/>
        <v>31</v>
      </c>
      <c r="H26" s="51">
        <f t="shared" si="2"/>
        <v>7</v>
      </c>
      <c r="J26" s="4">
        <f ca="1"/>
        <v>44519</v>
      </c>
      <c r="K26" s="5">
        <f ca="1"/>
        <v>108.75734710693359</v>
      </c>
      <c r="L26" s="5">
        <f ca="1"/>
        <v>81.316940307617188</v>
      </c>
      <c r="N26" s="4">
        <f ca="1"/>
        <v>44515</v>
      </c>
      <c r="O26" s="5">
        <f ca="1"/>
        <v>141.16055297851563</v>
      </c>
      <c r="P26" s="5">
        <f ca="1"/>
        <v>28.145210266113281</v>
      </c>
      <c r="R26" s="4">
        <f ca="1"/>
        <v>45016</v>
      </c>
      <c r="S26" s="5">
        <f ca="1"/>
        <v>90.445533752441406</v>
      </c>
      <c r="T26" s="5">
        <f ca="1"/>
        <v>45.083564758300781</v>
      </c>
      <c r="V26" s="4">
        <f ca="1"/>
        <v>44986</v>
      </c>
      <c r="W26" s="5">
        <f ca="1"/>
        <v>92.773719787597656</v>
      </c>
      <c r="X26" s="5">
        <f ca="1"/>
        <v>97.928634643554688</v>
      </c>
    </row>
    <row r="27" spans="2:32" x14ac:dyDescent="0.5">
      <c r="B27" s="1">
        <v>44410</v>
      </c>
      <c r="C27">
        <v>111.94545745849609</v>
      </c>
      <c r="D27">
        <v>40.582134246826172</v>
      </c>
      <c r="F27" s="51">
        <f t="shared" si="0"/>
        <v>1</v>
      </c>
      <c r="G27" s="51">
        <f t="shared" si="1"/>
        <v>32</v>
      </c>
      <c r="H27" s="51">
        <f t="shared" si="2"/>
        <v>8</v>
      </c>
      <c r="J27" s="4">
        <f ca="1"/>
        <v>44526</v>
      </c>
      <c r="K27" s="5">
        <f ca="1"/>
        <v>58.977470397949219</v>
      </c>
      <c r="L27" s="5">
        <f ca="1"/>
        <v>9.799321174621582</v>
      </c>
      <c r="N27" s="4">
        <f ca="1"/>
        <v>44522</v>
      </c>
      <c r="O27" s="5">
        <f ca="1"/>
        <v>128.99406433105469</v>
      </c>
      <c r="P27" s="5">
        <f ca="1"/>
        <v>41.151042938232422</v>
      </c>
      <c r="R27" s="4">
        <f ca="1"/>
        <v>45044</v>
      </c>
      <c r="S27" s="5">
        <f ca="1"/>
        <v>117.88497161865234</v>
      </c>
      <c r="T27" s="5">
        <f ca="1"/>
        <v>117.52210998535156</v>
      </c>
      <c r="V27" s="4">
        <f ca="1"/>
        <v>45019</v>
      </c>
      <c r="W27" s="5">
        <f ca="1"/>
        <v>84.603889465332031</v>
      </c>
      <c r="X27" s="5">
        <f ca="1"/>
        <v>64.879592895507813</v>
      </c>
    </row>
    <row r="28" spans="2:32" x14ac:dyDescent="0.5">
      <c r="B28" s="1">
        <v>44411</v>
      </c>
      <c r="C28">
        <v>50.820426940917969</v>
      </c>
      <c r="D28">
        <v>46.058177947998047</v>
      </c>
      <c r="F28" s="51">
        <f t="shared" si="0"/>
        <v>2</v>
      </c>
      <c r="G28" s="51">
        <f t="shared" si="1"/>
        <v>32</v>
      </c>
      <c r="H28" s="51">
        <f t="shared" si="2"/>
        <v>8</v>
      </c>
      <c r="J28" s="4">
        <f ca="1"/>
        <v>44533</v>
      </c>
      <c r="K28" s="5">
        <f ca="1"/>
        <v>106.17205047607422</v>
      </c>
      <c r="L28" s="5">
        <f ca="1"/>
        <v>42.338092803955078</v>
      </c>
      <c r="N28" s="4">
        <f ca="1"/>
        <v>44529</v>
      </c>
      <c r="O28" s="5">
        <f ca="1"/>
        <v>60.781055450439453</v>
      </c>
      <c r="P28" s="5">
        <f ca="1"/>
        <v>20.197990417480469</v>
      </c>
      <c r="R28" s="4">
        <f ca="1"/>
        <v>45077</v>
      </c>
      <c r="S28" s="5">
        <f ca="1"/>
        <v>219.58306884765625</v>
      </c>
      <c r="T28" s="5">
        <f ca="1"/>
        <v>137.59880065917969</v>
      </c>
      <c r="V28" s="4">
        <f ca="1"/>
        <v>45047</v>
      </c>
      <c r="W28" s="5">
        <f ca="1"/>
        <v>104.60739898681641</v>
      </c>
      <c r="X28" s="5">
        <f ca="1"/>
        <v>111.23776245117188</v>
      </c>
    </row>
    <row r="29" spans="2:32" x14ac:dyDescent="0.5">
      <c r="B29" s="1">
        <v>44412</v>
      </c>
      <c r="C29">
        <v>89.992134094238281</v>
      </c>
      <c r="D29">
        <v>76.898681640625</v>
      </c>
      <c r="F29" s="51">
        <f t="shared" si="0"/>
        <v>3</v>
      </c>
      <c r="G29" s="51">
        <f t="shared" si="1"/>
        <v>32</v>
      </c>
      <c r="H29" s="51">
        <f t="shared" si="2"/>
        <v>8</v>
      </c>
      <c r="J29" s="4">
        <f ca="1"/>
        <v>44540</v>
      </c>
      <c r="K29" s="5">
        <f ca="1"/>
        <v>164.97715759277344</v>
      </c>
      <c r="L29" s="5">
        <f ca="1"/>
        <v>112.53166198730469</v>
      </c>
      <c r="N29" s="4">
        <f ca="1"/>
        <v>44536</v>
      </c>
      <c r="O29" s="5">
        <f ca="1"/>
        <v>120.544677734375</v>
      </c>
      <c r="P29" s="5">
        <f ca="1"/>
        <v>67.297233581542969</v>
      </c>
      <c r="R29" s="4">
        <f ca="1"/>
        <v>45107</v>
      </c>
      <c r="S29" s="5">
        <f ca="1"/>
        <v>102.67338562011719</v>
      </c>
      <c r="T29" s="5">
        <f ca="1"/>
        <v>86.195663452148438</v>
      </c>
      <c r="V29" s="4">
        <f ca="1"/>
        <v>45078</v>
      </c>
      <c r="W29" s="5">
        <f ca="1"/>
        <v>182.39715576171875</v>
      </c>
      <c r="X29" s="5">
        <f ca="1"/>
        <v>140.77604675292969</v>
      </c>
    </row>
    <row r="30" spans="2:32" x14ac:dyDescent="0.5">
      <c r="B30" s="1">
        <v>44413</v>
      </c>
      <c r="C30">
        <v>99.661781311035156</v>
      </c>
      <c r="D30">
        <v>75.699058532714844</v>
      </c>
      <c r="F30" s="51">
        <f t="shared" si="0"/>
        <v>4</v>
      </c>
      <c r="G30" s="51">
        <f t="shared" si="1"/>
        <v>32</v>
      </c>
      <c r="H30" s="51">
        <f t="shared" si="2"/>
        <v>8</v>
      </c>
      <c r="J30" s="4">
        <f ca="1"/>
        <v>44547</v>
      </c>
      <c r="K30" s="5">
        <f ca="1"/>
        <v>95.44012451171875</v>
      </c>
      <c r="L30" s="5">
        <f ca="1"/>
        <v>71.359764099121094</v>
      </c>
      <c r="N30" s="4">
        <f ca="1"/>
        <v>44543</v>
      </c>
      <c r="O30" s="5">
        <f ca="1"/>
        <v>110.41893005371094</v>
      </c>
      <c r="P30" s="5">
        <f ca="1"/>
        <v>10.483718872070313</v>
      </c>
      <c r="R30" s="4">
        <f ca="1"/>
        <v>45138</v>
      </c>
      <c r="S30" s="5">
        <f ca="1"/>
        <v>154.39933776855469</v>
      </c>
      <c r="T30" s="5">
        <f ca="1"/>
        <v>111.94478607177734</v>
      </c>
      <c r="V30" s="4">
        <f ca="1"/>
        <v>45110</v>
      </c>
      <c r="W30" s="5">
        <f ca="1"/>
        <v>45.377639770507813</v>
      </c>
      <c r="X30" s="5">
        <f ca="1"/>
        <v>38.775398254394531</v>
      </c>
    </row>
    <row r="31" spans="2:32" x14ac:dyDescent="0.5">
      <c r="B31" s="1">
        <v>44414</v>
      </c>
      <c r="C31">
        <v>63.621658325195313</v>
      </c>
      <c r="D31">
        <v>16.913553237915039</v>
      </c>
      <c r="F31" s="51">
        <f t="shared" si="0"/>
        <v>5</v>
      </c>
      <c r="G31" s="51">
        <f t="shared" si="1"/>
        <v>32</v>
      </c>
      <c r="H31" s="51">
        <f t="shared" si="2"/>
        <v>8</v>
      </c>
      <c r="J31" s="4">
        <f ca="1"/>
        <v>44554</v>
      </c>
      <c r="K31" s="5">
        <f ca="1"/>
        <v>135.71977233886719</v>
      </c>
      <c r="L31" s="5">
        <f ca="1"/>
        <v>60.134227752685547</v>
      </c>
      <c r="N31" s="4">
        <f ca="1"/>
        <v>44550</v>
      </c>
      <c r="O31" s="5">
        <f ca="1"/>
        <v>53.086025238037109</v>
      </c>
      <c r="P31" s="5">
        <f ca="1"/>
        <v>21.169046401977539</v>
      </c>
      <c r="R31" s="4">
        <f ca="1"/>
        <v>45169</v>
      </c>
      <c r="S31" s="5">
        <f ca="1"/>
        <v>117.42311096191406</v>
      </c>
      <c r="T31" s="5">
        <f ca="1"/>
        <v>110.90053558349609</v>
      </c>
      <c r="V31" s="4">
        <f ca="1"/>
        <v>45139</v>
      </c>
      <c r="W31" s="5">
        <f ca="1"/>
        <v>116.91416168212891</v>
      </c>
      <c r="X31" s="5">
        <f ca="1"/>
        <v>103.60381317138672</v>
      </c>
    </row>
    <row r="32" spans="2:32" x14ac:dyDescent="0.5">
      <c r="B32" s="1">
        <v>44417</v>
      </c>
      <c r="C32">
        <v>42.605373382568359</v>
      </c>
      <c r="D32">
        <v>53.092784881591797</v>
      </c>
      <c r="F32" s="51">
        <f t="shared" si="0"/>
        <v>1</v>
      </c>
      <c r="G32" s="51">
        <f t="shared" si="1"/>
        <v>33</v>
      </c>
      <c r="H32" s="51">
        <f t="shared" si="2"/>
        <v>8</v>
      </c>
      <c r="J32" s="4">
        <f ca="1"/>
        <v>44561</v>
      </c>
      <c r="K32" s="5">
        <f ca="1"/>
        <v>76.591156005859375</v>
      </c>
      <c r="L32" s="5">
        <f ca="1"/>
        <v>35.679960250854492</v>
      </c>
      <c r="N32" s="4">
        <f ca="1"/>
        <v>44557</v>
      </c>
      <c r="O32" s="5">
        <f ca="1"/>
        <v>78.870658874511719</v>
      </c>
      <c r="P32" s="5">
        <f ca="1"/>
        <v>17.472864151000977</v>
      </c>
      <c r="R32" s="4">
        <f ca="1"/>
        <v>45196</v>
      </c>
      <c r="S32" s="5">
        <f ca="1"/>
        <v>101.46604156494141</v>
      </c>
      <c r="T32" s="5">
        <f ca="1"/>
        <v>47.601749420166016</v>
      </c>
      <c r="V32" s="4">
        <f ca="1"/>
        <v>45170</v>
      </c>
      <c r="W32" s="5">
        <f ca="1"/>
        <v>73.48699951171875</v>
      </c>
      <c r="X32" s="5">
        <f ca="1"/>
        <v>45.083564758300781</v>
      </c>
    </row>
    <row r="33" spans="2:24" x14ac:dyDescent="0.5">
      <c r="B33" s="1">
        <v>44418</v>
      </c>
      <c r="C33">
        <v>103.37091064453125</v>
      </c>
      <c r="D33">
        <v>46.842144012451172</v>
      </c>
      <c r="F33" s="51">
        <f t="shared" si="0"/>
        <v>2</v>
      </c>
      <c r="G33" s="51">
        <f t="shared" si="1"/>
        <v>33</v>
      </c>
      <c r="H33" s="51">
        <f t="shared" si="2"/>
        <v>8</v>
      </c>
      <c r="J33" s="4">
        <f ca="1"/>
        <v>44568</v>
      </c>
      <c r="K33" s="5">
        <f ca="1"/>
        <v>118.95960998535156</v>
      </c>
      <c r="L33" s="5">
        <f ca="1"/>
        <v>72.980583190917969</v>
      </c>
      <c r="N33" s="4">
        <f ca="1"/>
        <v>44564</v>
      </c>
      <c r="O33" s="5">
        <f ca="1"/>
        <v>52.343059539794922</v>
      </c>
      <c r="P33" s="5">
        <f ca="1"/>
        <v>14.909126281738281</v>
      </c>
      <c r="R33" s="4">
        <f ca="1"/>
        <v>45230</v>
      </c>
      <c r="S33" s="5">
        <f ca="1"/>
        <v>172.08143615722656</v>
      </c>
      <c r="T33" s="5">
        <f ca="1"/>
        <v>208.31283569335938</v>
      </c>
      <c r="V33" s="4">
        <f ca="1"/>
        <v>45203</v>
      </c>
      <c r="W33" s="5">
        <f ca="1"/>
        <v>61.240749359130859</v>
      </c>
      <c r="X33" s="5">
        <f ca="1"/>
        <v>66.602447509765625</v>
      </c>
    </row>
    <row r="34" spans="2:24" x14ac:dyDescent="0.5">
      <c r="B34" s="1">
        <v>44419</v>
      </c>
      <c r="C34">
        <v>71.908126831054688</v>
      </c>
      <c r="D34">
        <v>47.791191101074219</v>
      </c>
      <c r="F34" s="51">
        <f t="shared" si="0"/>
        <v>3</v>
      </c>
      <c r="G34" s="51">
        <f t="shared" si="1"/>
        <v>33</v>
      </c>
      <c r="H34" s="51">
        <f t="shared" si="2"/>
        <v>8</v>
      </c>
      <c r="J34" s="4">
        <f ca="1"/>
        <v>44575</v>
      </c>
      <c r="K34" s="5">
        <f ca="1"/>
        <v>133.57127380371094</v>
      </c>
      <c r="L34" s="5">
        <f ca="1"/>
        <v>17.754684448242188</v>
      </c>
      <c r="N34" s="4">
        <f ca="1"/>
        <v>44571</v>
      </c>
      <c r="O34" s="5">
        <f ca="1"/>
        <v>130.00657653808594</v>
      </c>
      <c r="P34" s="5">
        <f ca="1"/>
        <v>51.842563629150391</v>
      </c>
      <c r="R34" s="4">
        <f ca="1"/>
        <v>45260</v>
      </c>
      <c r="S34" s="5">
        <f ca="1"/>
        <v>178.9017333984375</v>
      </c>
      <c r="T34" s="5">
        <f ca="1"/>
        <v>230.13040161132813</v>
      </c>
      <c r="V34" s="4">
        <f ca="1"/>
        <v>45231</v>
      </c>
      <c r="W34" s="5">
        <f ca="1"/>
        <v>251.73225402832031</v>
      </c>
      <c r="X34" s="5">
        <f ca="1"/>
        <v>262.36456298828125</v>
      </c>
    </row>
    <row r="35" spans="2:24" x14ac:dyDescent="0.5">
      <c r="B35" s="1">
        <v>44420</v>
      </c>
      <c r="C35">
        <v>76.150978088378906</v>
      </c>
      <c r="D35">
        <v>94.895729064941406</v>
      </c>
      <c r="F35" s="51">
        <f t="shared" si="0"/>
        <v>4</v>
      </c>
      <c r="G35" s="51">
        <f t="shared" si="1"/>
        <v>33</v>
      </c>
      <c r="H35" s="51">
        <f t="shared" si="2"/>
        <v>8</v>
      </c>
      <c r="J35" s="4">
        <f ca="1"/>
        <v>44582</v>
      </c>
      <c r="K35" s="5">
        <f ca="1"/>
        <v>185.75144958496094</v>
      </c>
      <c r="L35" s="5">
        <f ca="1"/>
        <v>88.180809020996094</v>
      </c>
      <c r="N35" s="4">
        <f ca="1"/>
        <v>44578</v>
      </c>
      <c r="O35" s="5">
        <f ca="1"/>
        <v>109.26873016357422</v>
      </c>
      <c r="P35" s="5">
        <f ca="1"/>
        <v>137.59880065917969</v>
      </c>
      <c r="R35" s="4">
        <f ca="1"/>
        <v>45289</v>
      </c>
      <c r="S35" s="5">
        <f ca="1"/>
        <v>221.28489685058594</v>
      </c>
      <c r="T35" s="5">
        <f ca="1"/>
        <v>213.91879272460938</v>
      </c>
      <c r="V35" s="4">
        <f ca="1"/>
        <v>45261</v>
      </c>
      <c r="W35" s="5">
        <f ca="1"/>
        <v>94.814102172851563</v>
      </c>
      <c r="X35" s="5">
        <f ca="1"/>
        <v>106.33753967285156</v>
      </c>
    </row>
    <row r="36" spans="2:24" x14ac:dyDescent="0.5">
      <c r="B36" s="1">
        <v>44421</v>
      </c>
      <c r="C36">
        <v>95.293045043945313</v>
      </c>
      <c r="D36">
        <v>126.66629028320313</v>
      </c>
      <c r="F36" s="51">
        <f t="shared" si="0"/>
        <v>5</v>
      </c>
      <c r="G36" s="51">
        <f t="shared" si="1"/>
        <v>33</v>
      </c>
      <c r="H36" s="51">
        <f t="shared" si="2"/>
        <v>8</v>
      </c>
      <c r="J36" s="4">
        <f ca="1"/>
        <v>44589</v>
      </c>
      <c r="K36" s="5">
        <f ca="1"/>
        <v>182.23171997070313</v>
      </c>
      <c r="L36" s="5">
        <f ca="1"/>
        <v>80.742576599121094</v>
      </c>
      <c r="N36" s="4">
        <f ca="1"/>
        <v>44585</v>
      </c>
      <c r="O36" s="5">
        <f ca="1"/>
        <v>185.80107116699219</v>
      </c>
      <c r="P36" s="5">
        <f ca="1"/>
        <v>42.338092803955078</v>
      </c>
      <c r="R36" s="4">
        <f ca="1"/>
        <v>45322</v>
      </c>
      <c r="S36" s="5">
        <f ca="1"/>
        <v>205.60765075683594</v>
      </c>
      <c r="T36" s="5">
        <f ca="1"/>
        <v>250.52473449707031</v>
      </c>
      <c r="V36" s="4">
        <f ca="1"/>
        <v>45293</v>
      </c>
      <c r="W36" s="5">
        <f ca="1"/>
        <v>131.12246704101563</v>
      </c>
      <c r="X36" s="5">
        <f ca="1"/>
        <v>192.63832092285156</v>
      </c>
    </row>
    <row r="37" spans="2:24" x14ac:dyDescent="0.5">
      <c r="B37" s="1">
        <v>44424</v>
      </c>
      <c r="C37">
        <v>127.20260620117188</v>
      </c>
      <c r="D37">
        <v>95.108291625976563</v>
      </c>
      <c r="F37" s="51">
        <f t="shared" si="0"/>
        <v>1</v>
      </c>
      <c r="G37" s="51">
        <f t="shared" si="1"/>
        <v>34</v>
      </c>
      <c r="H37" s="51">
        <f t="shared" si="2"/>
        <v>8</v>
      </c>
      <c r="J37" s="4">
        <f ca="1"/>
        <v>44596</v>
      </c>
      <c r="K37" s="5">
        <f ca="1"/>
        <v>92.574798583984375</v>
      </c>
      <c r="L37" s="5">
        <f ca="1"/>
        <v>64.201629638671875</v>
      </c>
      <c r="N37" s="4">
        <f ca="1"/>
        <v>44595</v>
      </c>
      <c r="O37" s="5">
        <f ca="1"/>
        <v>176.28762817382813</v>
      </c>
      <c r="P37" s="5">
        <f ca="1"/>
        <v>40.870933532714844</v>
      </c>
      <c r="R37" s="4">
        <f ca="1"/>
        <v>45351</v>
      </c>
      <c r="S37" s="5">
        <f ca="1"/>
        <v>153.25045776367188</v>
      </c>
      <c r="T37" s="5">
        <f ca="1"/>
        <v>141.02653503417969</v>
      </c>
      <c r="V37" s="4">
        <f ca="1"/>
        <v>45323</v>
      </c>
      <c r="W37" s="5">
        <f ca="1"/>
        <v>147.49836730957031</v>
      </c>
      <c r="X37" s="5">
        <f ca="1"/>
        <v>159.29806518554688</v>
      </c>
    </row>
    <row r="38" spans="2:24" x14ac:dyDescent="0.5">
      <c r="B38" s="1">
        <v>44425</v>
      </c>
      <c r="C38">
        <v>157.74131774902344</v>
      </c>
      <c r="D38">
        <v>137.59880065917969</v>
      </c>
      <c r="F38" s="51">
        <f t="shared" si="0"/>
        <v>2</v>
      </c>
      <c r="G38" s="51">
        <f t="shared" si="1"/>
        <v>34</v>
      </c>
      <c r="H38" s="51">
        <f t="shared" si="2"/>
        <v>8</v>
      </c>
      <c r="J38" s="4">
        <f ca="1"/>
        <v>44603</v>
      </c>
      <c r="K38" s="5">
        <f ca="1"/>
        <v>179.2779541015625</v>
      </c>
      <c r="L38" s="5">
        <f ca="1"/>
        <v>73.115234375</v>
      </c>
      <c r="N38" s="4">
        <f ca="1"/>
        <v>44599</v>
      </c>
      <c r="O38" s="5">
        <f ca="1"/>
        <v>195.15126037597656</v>
      </c>
      <c r="P38" s="5">
        <f ca="1"/>
        <v>29.930856704711914</v>
      </c>
      <c r="R38" s="4">
        <f ca="1"/>
        <v>45378</v>
      </c>
      <c r="S38" s="5">
        <f ca="1"/>
        <v>126.74172210693359</v>
      </c>
      <c r="T38" s="5">
        <f ca="1"/>
        <v>149.32461547851563</v>
      </c>
      <c r="V38" s="4">
        <f ca="1"/>
        <v>45352</v>
      </c>
      <c r="W38" s="5">
        <f ca="1"/>
        <v>155.183349609375</v>
      </c>
      <c r="X38" s="5">
        <f ca="1"/>
        <v>130.90481567382813</v>
      </c>
    </row>
    <row r="39" spans="2:24" x14ac:dyDescent="0.5">
      <c r="B39" s="1">
        <v>44426</v>
      </c>
      <c r="C39">
        <v>83.160697937011719</v>
      </c>
      <c r="D39">
        <v>73.693084716796875</v>
      </c>
      <c r="F39" s="51">
        <f t="shared" si="0"/>
        <v>3</v>
      </c>
      <c r="G39" s="51">
        <f t="shared" si="1"/>
        <v>34</v>
      </c>
      <c r="H39" s="51">
        <f t="shared" si="2"/>
        <v>8</v>
      </c>
      <c r="J39" s="4">
        <f ca="1"/>
        <v>44610</v>
      </c>
      <c r="K39" s="5">
        <f ca="1"/>
        <v>226.35154724121094</v>
      </c>
      <c r="L39" s="5">
        <f ca="1"/>
        <v>147.54351806640625</v>
      </c>
      <c r="N39" s="4">
        <f ca="1"/>
        <v>44606</v>
      </c>
      <c r="O39" s="5">
        <f ca="1"/>
        <v>191.88655090332031</v>
      </c>
      <c r="P39" s="5">
        <f ca="1"/>
        <v>70.477439880371094</v>
      </c>
      <c r="R39" s="4">
        <f ca="1"/>
        <v>45412</v>
      </c>
      <c r="S39" s="5">
        <f ca="1"/>
        <v>167.80361938476563</v>
      </c>
      <c r="T39" s="5">
        <f ca="1"/>
        <v>123.91637420654297</v>
      </c>
      <c r="V39" s="4">
        <f ca="1"/>
        <v>45384</v>
      </c>
      <c r="W39" s="5">
        <f ca="1"/>
        <v>197.96221923828125</v>
      </c>
      <c r="X39" s="5">
        <f ca="1"/>
        <v>249.98030090332031</v>
      </c>
    </row>
    <row r="40" spans="2:24" x14ac:dyDescent="0.5">
      <c r="B40" s="1">
        <v>44427</v>
      </c>
      <c r="C40">
        <v>49.643386840820313</v>
      </c>
      <c r="D40">
        <v>8.9982872009277344</v>
      </c>
      <c r="F40" s="51">
        <f t="shared" si="0"/>
        <v>4</v>
      </c>
      <c r="G40" s="51">
        <f t="shared" si="1"/>
        <v>34</v>
      </c>
      <c r="H40" s="51">
        <f t="shared" si="2"/>
        <v>8</v>
      </c>
      <c r="J40" s="4">
        <f ca="1"/>
        <v>44617</v>
      </c>
      <c r="K40" s="5">
        <f ca="1"/>
        <v>515.89166259765625</v>
      </c>
      <c r="L40" s="5">
        <f ca="1"/>
        <v>162.41171264648438</v>
      </c>
      <c r="N40" s="4">
        <f ca="1"/>
        <v>44613</v>
      </c>
      <c r="O40" s="5">
        <f ca="1"/>
        <v>152.3668212890625</v>
      </c>
      <c r="P40" s="5">
        <f ca="1"/>
        <v>135.02029418945313</v>
      </c>
      <c r="R40" s="4">
        <f ca="1"/>
        <v>45443</v>
      </c>
      <c r="S40" s="5">
        <f ca="1"/>
        <v>156.499267578125</v>
      </c>
      <c r="T40" s="5">
        <f ca="1"/>
        <v>195.02192687988281</v>
      </c>
      <c r="V40" s="4">
        <f ca="1"/>
        <v>45413</v>
      </c>
      <c r="W40" s="5">
        <f ca="1"/>
        <v>130.75924682617188</v>
      </c>
      <c r="X40" s="5">
        <f ca="1"/>
        <v>111.734375</v>
      </c>
    </row>
    <row r="41" spans="2:24" x14ac:dyDescent="0.5">
      <c r="B41" s="1">
        <v>44428</v>
      </c>
      <c r="C41">
        <v>68.603469848632813</v>
      </c>
      <c r="D41">
        <v>48.851646423339844</v>
      </c>
      <c r="F41" s="51">
        <f t="shared" si="0"/>
        <v>5</v>
      </c>
      <c r="G41" s="51">
        <f t="shared" si="1"/>
        <v>34</v>
      </c>
      <c r="H41" s="51">
        <f t="shared" si="2"/>
        <v>8</v>
      </c>
      <c r="J41" s="4">
        <f ca="1"/>
        <v>44624</v>
      </c>
      <c r="K41" s="5">
        <f ca="1"/>
        <v>350.07321166992188</v>
      </c>
      <c r="L41" s="5">
        <f ca="1"/>
        <v>226.84716796875</v>
      </c>
      <c r="N41" s="4">
        <f ca="1"/>
        <v>44620</v>
      </c>
      <c r="O41" s="5">
        <f ca="1"/>
        <v>452.61807250976563</v>
      </c>
      <c r="P41" s="5">
        <f ca="1"/>
        <v>218.17466735839844</v>
      </c>
      <c r="R41" s="4">
        <f ca="1"/>
        <v>45471</v>
      </c>
      <c r="S41" s="5">
        <f ca="1"/>
        <v>121.46080780029297</v>
      </c>
      <c r="T41" s="5">
        <f ca="1"/>
        <v>143.10275268554688</v>
      </c>
      <c r="V41" s="4">
        <f ca="1"/>
        <v>45446</v>
      </c>
      <c r="W41" s="5">
        <f ca="1"/>
        <v>111.11338043212891</v>
      </c>
      <c r="X41" s="5">
        <f ca="1"/>
        <v>83.078521728515625</v>
      </c>
    </row>
    <row r="42" spans="2:24" x14ac:dyDescent="0.5">
      <c r="B42" s="1">
        <v>44431</v>
      </c>
      <c r="C42">
        <v>189.92799377441406</v>
      </c>
      <c r="D42">
        <v>44.551383972167969</v>
      </c>
      <c r="F42" s="51">
        <f t="shared" si="0"/>
        <v>1</v>
      </c>
      <c r="G42" s="51">
        <f t="shared" si="1"/>
        <v>35</v>
      </c>
      <c r="H42" s="51">
        <f t="shared" si="2"/>
        <v>8</v>
      </c>
      <c r="J42" s="4">
        <f ca="1"/>
        <v>44631</v>
      </c>
      <c r="K42" s="5">
        <f ca="1"/>
        <v>410.33096313476563</v>
      </c>
      <c r="L42" s="5">
        <f ca="1"/>
        <v>289.75643920898438</v>
      </c>
      <c r="N42" s="4">
        <f ca="1"/>
        <v>44627</v>
      </c>
      <c r="O42" s="5">
        <f ca="1"/>
        <v>362.31210327148438</v>
      </c>
      <c r="P42" s="5">
        <f ca="1"/>
        <v>247.6778564453125</v>
      </c>
      <c r="R42" s="4">
        <f ca="1"/>
        <v>45504</v>
      </c>
      <c r="S42" s="5">
        <f ca="1"/>
        <v>112.86431121826172</v>
      </c>
      <c r="T42" s="5">
        <f ca="1"/>
        <v>101.26522064208984</v>
      </c>
      <c r="V42" s="4">
        <f ca="1"/>
        <v>45474</v>
      </c>
      <c r="W42" s="5">
        <f ca="1"/>
        <v>71.447540283203125</v>
      </c>
      <c r="X42" s="5">
        <f ca="1"/>
        <v>90.653327941894531</v>
      </c>
    </row>
    <row r="43" spans="2:24" x14ac:dyDescent="0.5">
      <c r="B43" s="1">
        <v>44432</v>
      </c>
      <c r="C43">
        <v>133.26422119140625</v>
      </c>
      <c r="D43">
        <v>151.83316040039063</v>
      </c>
      <c r="F43" s="51">
        <f t="shared" si="0"/>
        <v>2</v>
      </c>
      <c r="G43" s="51">
        <f t="shared" si="1"/>
        <v>35</v>
      </c>
      <c r="H43" s="51">
        <f t="shared" si="2"/>
        <v>8</v>
      </c>
      <c r="J43" s="4">
        <f ca="1"/>
        <v>44638</v>
      </c>
      <c r="K43" s="5">
        <f ca="1"/>
        <v>285.3160400390625</v>
      </c>
      <c r="L43" s="5">
        <f ca="1"/>
        <v>202.48115539550781</v>
      </c>
      <c r="N43" s="4">
        <f ca="1"/>
        <v>44634</v>
      </c>
      <c r="O43" s="5">
        <f ca="1"/>
        <v>350.10879516601563</v>
      </c>
      <c r="P43" s="5">
        <f ca="1"/>
        <v>204.04896545410156</v>
      </c>
      <c r="R43" s="4">
        <f ca="1"/>
        <v>45534</v>
      </c>
      <c r="S43" s="5">
        <f ca="1"/>
        <v>166.55368041992188</v>
      </c>
      <c r="T43" s="5">
        <f ca="1"/>
        <v>258.2860107421875</v>
      </c>
      <c r="V43" s="4">
        <f ca="1"/>
        <v>45505</v>
      </c>
      <c r="W43" s="5">
        <f ca="1"/>
        <v>133.19764709472656</v>
      </c>
      <c r="X43" s="5">
        <f ca="1"/>
        <v>161.654541015625</v>
      </c>
    </row>
    <row r="44" spans="2:24" x14ac:dyDescent="0.5">
      <c r="B44" s="1">
        <v>44433</v>
      </c>
      <c r="C44">
        <v>47.526077270507813</v>
      </c>
      <c r="D44">
        <v>47.379787445068359</v>
      </c>
      <c r="F44" s="51">
        <f t="shared" si="0"/>
        <v>3</v>
      </c>
      <c r="G44" s="51">
        <f t="shared" si="1"/>
        <v>35</v>
      </c>
      <c r="H44" s="51">
        <f t="shared" si="2"/>
        <v>8</v>
      </c>
      <c r="J44" s="4">
        <f ca="1"/>
        <v>44645</v>
      </c>
      <c r="K44" s="5">
        <f ca="1"/>
        <v>350.74246215820313</v>
      </c>
      <c r="L44" s="5">
        <f ca="1"/>
        <v>328.0787353515625</v>
      </c>
      <c r="N44" s="4">
        <f ca="1"/>
        <v>44641</v>
      </c>
      <c r="O44" s="5">
        <f ca="1"/>
        <v>227.73902893066406</v>
      </c>
      <c r="P44" s="5">
        <f ca="1"/>
        <v>227.03802490234375</v>
      </c>
      <c r="R44" s="4">
        <f ca="1"/>
        <v>45565</v>
      </c>
      <c r="S44" s="5">
        <f ca="1"/>
        <v>160.49263000488281</v>
      </c>
      <c r="T44" s="5">
        <f ca="1"/>
        <v>179.19844055175781</v>
      </c>
      <c r="V44" s="4">
        <f ca="1"/>
        <v>45537</v>
      </c>
      <c r="W44" s="5">
        <f ca="1"/>
        <v>145.5133056640625</v>
      </c>
      <c r="X44" s="5">
        <f ca="1"/>
        <v>204.7982177734375</v>
      </c>
    </row>
    <row r="45" spans="2:24" x14ac:dyDescent="0.5">
      <c r="B45" s="1">
        <v>44434</v>
      </c>
      <c r="C45">
        <v>114.39083099365234</v>
      </c>
      <c r="D45">
        <v>133.04518127441406</v>
      </c>
      <c r="F45" s="51">
        <f t="shared" si="0"/>
        <v>4</v>
      </c>
      <c r="G45" s="51">
        <f t="shared" si="1"/>
        <v>35</v>
      </c>
      <c r="H45" s="51">
        <f t="shared" si="2"/>
        <v>8</v>
      </c>
      <c r="J45" s="4">
        <f ca="1"/>
        <v>44652</v>
      </c>
      <c r="K45" s="5">
        <f ca="1"/>
        <v>188.15780639648438</v>
      </c>
      <c r="L45" s="5">
        <f ca="1"/>
        <v>167.83352661132813</v>
      </c>
      <c r="N45" s="4">
        <f ca="1"/>
        <v>44648</v>
      </c>
      <c r="O45" s="5">
        <f ca="1"/>
        <v>281.920654296875</v>
      </c>
      <c r="P45" s="5">
        <f ca="1"/>
        <v>319.37826538085938</v>
      </c>
      <c r="R45" s="4">
        <f ca="1"/>
        <v>45596</v>
      </c>
      <c r="S45" s="5">
        <f ca="1"/>
        <v>134.37223815917969</v>
      </c>
      <c r="T45" s="5">
        <f ca="1"/>
        <v>174.7286376953125</v>
      </c>
      <c r="V45" s="4">
        <f ca="1"/>
        <v>45566</v>
      </c>
      <c r="W45" s="5">
        <f ca="1"/>
        <v>135.86703491210938</v>
      </c>
      <c r="X45" s="5">
        <f ca="1"/>
        <v>232.19798278808594</v>
      </c>
    </row>
    <row r="46" spans="2:24" x14ac:dyDescent="0.5">
      <c r="B46" s="1">
        <v>44435</v>
      </c>
      <c r="C46">
        <v>103.81266021728516</v>
      </c>
      <c r="D46">
        <v>141.12698364257813</v>
      </c>
      <c r="F46" s="51">
        <f t="shared" si="0"/>
        <v>5</v>
      </c>
      <c r="G46" s="51">
        <f t="shared" si="1"/>
        <v>35</v>
      </c>
      <c r="H46" s="51">
        <f t="shared" si="2"/>
        <v>8</v>
      </c>
      <c r="J46" s="4">
        <f ca="1"/>
        <v>44659</v>
      </c>
      <c r="K46" s="5">
        <f ca="1"/>
        <v>219.47674560546875</v>
      </c>
      <c r="L46" s="5">
        <f ca="1"/>
        <v>152.65199279785156</v>
      </c>
      <c r="N46" s="4">
        <f ca="1"/>
        <v>44655</v>
      </c>
      <c r="O46" s="5">
        <f ca="1"/>
        <v>163.02006530761719</v>
      </c>
      <c r="P46" s="5">
        <f ca="1"/>
        <v>143.01608276367188</v>
      </c>
      <c r="R46" s="4">
        <f ca="1"/>
        <v>45625</v>
      </c>
      <c r="S46" s="5">
        <f ca="1"/>
        <v>226.97222900390625</v>
      </c>
      <c r="T46" s="5">
        <f ca="1"/>
        <v>293.54412841796875</v>
      </c>
      <c r="V46" s="4">
        <f ca="1"/>
        <v>45597</v>
      </c>
      <c r="W46" s="5">
        <f ca="1"/>
        <v>131.07283020019531</v>
      </c>
      <c r="X46" s="5">
        <f ca="1"/>
        <v>130.66937255859375</v>
      </c>
    </row>
    <row r="47" spans="2:24" x14ac:dyDescent="0.5">
      <c r="B47" s="1">
        <v>44438</v>
      </c>
      <c r="C47">
        <v>107.77188873291016</v>
      </c>
      <c r="D47">
        <v>124.40440368652344</v>
      </c>
      <c r="F47" s="51">
        <f t="shared" si="0"/>
        <v>1</v>
      </c>
      <c r="G47" s="51">
        <f t="shared" si="1"/>
        <v>36</v>
      </c>
      <c r="H47" s="51">
        <f t="shared" si="2"/>
        <v>8</v>
      </c>
      <c r="J47" s="4">
        <f ca="1"/>
        <v>44664</v>
      </c>
      <c r="K47" s="5">
        <f ca="1"/>
        <v>258.87689208984375</v>
      </c>
      <c r="L47" s="5">
        <f ca="1"/>
        <v>305.48251342773438</v>
      </c>
      <c r="N47" s="4">
        <f ca="1"/>
        <v>44662</v>
      </c>
      <c r="O47" s="5">
        <f ca="1"/>
        <v>195.22737121582031</v>
      </c>
      <c r="P47" s="5">
        <f ca="1"/>
        <v>226.01780700683594</v>
      </c>
      <c r="R47" s="4">
        <f ca="1"/>
        <v>45657</v>
      </c>
      <c r="S47" s="5">
        <f ca="1"/>
        <v>63.550460815429688</v>
      </c>
      <c r="T47" s="5">
        <f ca="1"/>
        <v>79.193557739257813</v>
      </c>
      <c r="V47" s="4">
        <f ca="1"/>
        <v>45628</v>
      </c>
      <c r="W47" s="5">
        <f ca="1"/>
        <v>197.0029296875</v>
      </c>
      <c r="X47" s="5">
        <f ca="1"/>
        <v>320.05361938476563</v>
      </c>
    </row>
    <row r="48" spans="2:24" x14ac:dyDescent="0.5">
      <c r="B48" s="1">
        <v>44439</v>
      </c>
      <c r="C48">
        <v>203.01235961914063</v>
      </c>
      <c r="D48">
        <v>108.59815979003906</v>
      </c>
      <c r="F48" s="51">
        <f t="shared" si="0"/>
        <v>2</v>
      </c>
      <c r="G48" s="51">
        <f t="shared" si="1"/>
        <v>36</v>
      </c>
      <c r="H48" s="51">
        <f t="shared" si="2"/>
        <v>8</v>
      </c>
      <c r="J48" s="4">
        <f ca="1"/>
        <v>44673</v>
      </c>
      <c r="K48" s="5">
        <f ca="1"/>
        <v>246.79725646972656</v>
      </c>
      <c r="L48" s="5">
        <f ca="1"/>
        <v>218.7000732421875</v>
      </c>
      <c r="N48" s="4">
        <f ca="1"/>
        <v>44670</v>
      </c>
      <c r="O48" s="5">
        <f ca="1"/>
        <v>213.51725769042969</v>
      </c>
      <c r="P48" s="5">
        <f ca="1"/>
        <v>243.26858520507813</v>
      </c>
      <c r="R48" s="4">
        <f ca="1"/>
        <v>45688</v>
      </c>
      <c r="S48" s="5">
        <f ca="1"/>
        <v>110.80772399902344</v>
      </c>
      <c r="T48" s="5">
        <f ca="1"/>
        <v>69.768409729003906</v>
      </c>
      <c r="V48" s="4">
        <f ca="1"/>
        <v>45659</v>
      </c>
      <c r="W48" s="5">
        <f ca="1"/>
        <v>198.8912353515625</v>
      </c>
      <c r="X48" s="5">
        <f ca="1"/>
        <v>273.48831176757813</v>
      </c>
    </row>
    <row r="49" spans="2:24" x14ac:dyDescent="0.5">
      <c r="B49" s="1">
        <v>44440</v>
      </c>
      <c r="C49">
        <v>80.035194396972656</v>
      </c>
      <c r="D49">
        <v>88.654266357421875</v>
      </c>
      <c r="F49" s="51">
        <f t="shared" si="0"/>
        <v>3</v>
      </c>
      <c r="G49" s="51">
        <f t="shared" si="1"/>
        <v>36</v>
      </c>
      <c r="H49" s="51">
        <f t="shared" si="2"/>
        <v>9</v>
      </c>
      <c r="J49" s="4">
        <f ca="1"/>
        <v>44680</v>
      </c>
      <c r="K49" s="5">
        <f ca="1"/>
        <v>148.93714904785156</v>
      </c>
      <c r="L49" s="5">
        <f ca="1"/>
        <v>143.35874938964844</v>
      </c>
      <c r="N49" s="4">
        <f ca="1"/>
        <v>44676</v>
      </c>
      <c r="O49" s="5">
        <f ca="1"/>
        <v>246.89945983886719</v>
      </c>
      <c r="P49" s="5">
        <f ca="1"/>
        <v>232.46505737304688</v>
      </c>
      <c r="R49" s="4">
        <f ca="1"/>
        <v>45707</v>
      </c>
      <c r="S49" s="5">
        <f ca="1"/>
        <v>175.05439758300781</v>
      </c>
      <c r="T49" s="5">
        <f ca="1"/>
        <v>187.93983459472656</v>
      </c>
      <c r="V49" s="4">
        <f ca="1"/>
        <v>45691</v>
      </c>
      <c r="W49" s="5">
        <f ca="1"/>
        <v>146.63278198242188</v>
      </c>
      <c r="X49" s="5">
        <f ca="1"/>
        <v>146.18142700195313</v>
      </c>
    </row>
    <row r="50" spans="2:24" x14ac:dyDescent="0.5">
      <c r="B50" s="1">
        <v>44441</v>
      </c>
      <c r="C50">
        <v>106.26088714599609</v>
      </c>
      <c r="D50">
        <v>55.269809722900391</v>
      </c>
      <c r="F50" s="51">
        <f t="shared" si="0"/>
        <v>4</v>
      </c>
      <c r="G50" s="51">
        <f t="shared" si="1"/>
        <v>36</v>
      </c>
      <c r="H50" s="51">
        <f t="shared" si="2"/>
        <v>9</v>
      </c>
      <c r="J50" s="4">
        <f ca="1"/>
        <v>44687</v>
      </c>
      <c r="K50" s="5">
        <f ca="1"/>
        <v>174.06805419921875</v>
      </c>
      <c r="L50" s="5">
        <f ca="1"/>
        <v>178.79080200195313</v>
      </c>
      <c r="N50" s="4">
        <f ca="1"/>
        <v>44683</v>
      </c>
      <c r="O50" s="5">
        <f ca="1"/>
        <v>96.670265197753906</v>
      </c>
      <c r="P50" s="5">
        <f ca="1"/>
        <v>128.49693298339844</v>
      </c>
    </row>
    <row r="51" spans="2:24" x14ac:dyDescent="0.5">
      <c r="B51" s="1">
        <v>44442</v>
      </c>
      <c r="C51">
        <v>98.69049072265625</v>
      </c>
      <c r="D51">
        <v>136.88584899902344</v>
      </c>
      <c r="F51" s="51">
        <f t="shared" si="0"/>
        <v>5</v>
      </c>
      <c r="G51" s="51">
        <f t="shared" si="1"/>
        <v>36</v>
      </c>
      <c r="H51" s="51">
        <f t="shared" si="2"/>
        <v>9</v>
      </c>
      <c r="J51" s="4">
        <f ca="1"/>
        <v>44694</v>
      </c>
      <c r="K51" s="5">
        <f ca="1"/>
        <v>162.08282470703125</v>
      </c>
      <c r="L51" s="5">
        <f ca="1"/>
        <v>141.38592529296875</v>
      </c>
      <c r="N51" s="4">
        <f ca="1"/>
        <v>44690</v>
      </c>
      <c r="O51" s="5">
        <f ca="1"/>
        <v>150.86941528320313</v>
      </c>
      <c r="P51" s="5">
        <f ca="1"/>
        <v>170.0230712890625</v>
      </c>
    </row>
    <row r="52" spans="2:24" x14ac:dyDescent="0.5">
      <c r="B52" s="1">
        <v>44445</v>
      </c>
      <c r="C52">
        <v>81.714195251464844</v>
      </c>
      <c r="D52">
        <v>137.85989379882813</v>
      </c>
      <c r="F52" s="51">
        <f t="shared" si="0"/>
        <v>1</v>
      </c>
      <c r="G52" s="51">
        <f t="shared" si="1"/>
        <v>37</v>
      </c>
      <c r="H52" s="51">
        <f t="shared" si="2"/>
        <v>9</v>
      </c>
      <c r="J52" s="4">
        <f ca="1"/>
        <v>44701</v>
      </c>
      <c r="K52" s="5">
        <f ca="1"/>
        <v>140.9603271484375</v>
      </c>
      <c r="L52" s="5">
        <f ca="1"/>
        <v>90.338424682617188</v>
      </c>
      <c r="N52" s="4">
        <f ca="1"/>
        <v>44697</v>
      </c>
      <c r="O52" s="5">
        <f ca="1"/>
        <v>168.75344848632813</v>
      </c>
      <c r="P52" s="5">
        <f ca="1"/>
        <v>174.46490478515625</v>
      </c>
    </row>
    <row r="53" spans="2:24" x14ac:dyDescent="0.5">
      <c r="B53" s="1">
        <v>44446</v>
      </c>
      <c r="C53">
        <v>117.78018951416016</v>
      </c>
      <c r="D53">
        <v>88.063240051269531</v>
      </c>
      <c r="F53" s="51">
        <f t="shared" si="0"/>
        <v>2</v>
      </c>
      <c r="G53" s="51">
        <f t="shared" si="1"/>
        <v>37</v>
      </c>
      <c r="H53" s="51">
        <f t="shared" si="2"/>
        <v>9</v>
      </c>
      <c r="J53" s="4">
        <f ca="1"/>
        <v>44708</v>
      </c>
      <c r="K53" s="5">
        <f ca="1"/>
        <v>155.51962280273438</v>
      </c>
      <c r="L53" s="5">
        <f ca="1"/>
        <v>124.03273010253906</v>
      </c>
      <c r="N53" s="4">
        <f ca="1"/>
        <v>44704</v>
      </c>
      <c r="O53" s="5">
        <f ca="1"/>
        <v>150.3084716796875</v>
      </c>
      <c r="P53" s="5">
        <f ca="1"/>
        <v>115.26601409912109</v>
      </c>
    </row>
    <row r="54" spans="2:24" x14ac:dyDescent="0.5">
      <c r="B54" s="1">
        <v>44447</v>
      </c>
      <c r="C54">
        <v>85.302169799804688</v>
      </c>
      <c r="D54">
        <v>75.59075927734375</v>
      </c>
      <c r="F54" s="51">
        <f t="shared" si="0"/>
        <v>3</v>
      </c>
      <c r="G54" s="51">
        <f t="shared" si="1"/>
        <v>37</v>
      </c>
      <c r="H54" s="51">
        <f t="shared" si="2"/>
        <v>9</v>
      </c>
      <c r="J54" s="4">
        <f ca="1"/>
        <v>44715</v>
      </c>
      <c r="K54" s="5">
        <f ca="1"/>
        <v>142.78309631347656</v>
      </c>
      <c r="L54" s="5">
        <f ca="1"/>
        <v>102.48738098144531</v>
      </c>
      <c r="N54" s="4">
        <f ca="1"/>
        <v>44711</v>
      </c>
      <c r="O54" s="5">
        <f ca="1"/>
        <v>115.82404327392578</v>
      </c>
      <c r="P54" s="5">
        <f ca="1"/>
        <v>138.56103515625</v>
      </c>
    </row>
    <row r="55" spans="2:24" x14ac:dyDescent="0.5">
      <c r="B55" s="1">
        <v>44448</v>
      </c>
      <c r="C55">
        <v>73.612617492675781</v>
      </c>
      <c r="D55">
        <v>36.693016052246094</v>
      </c>
      <c r="F55" s="51">
        <f t="shared" si="0"/>
        <v>4</v>
      </c>
      <c r="G55" s="51">
        <f t="shared" si="1"/>
        <v>37</v>
      </c>
      <c r="H55" s="51">
        <f t="shared" si="2"/>
        <v>9</v>
      </c>
      <c r="J55" s="4">
        <f ca="1"/>
        <v>44722</v>
      </c>
      <c r="K55" s="5">
        <f ca="1"/>
        <v>94.345283508300781</v>
      </c>
      <c r="L55" s="5">
        <f ca="1"/>
        <v>52.252712249755859</v>
      </c>
      <c r="N55" s="4">
        <f ca="1"/>
        <v>44718</v>
      </c>
      <c r="O55" s="5">
        <f ca="1"/>
        <v>190.12530517578125</v>
      </c>
      <c r="P55" s="5">
        <f ca="1"/>
        <v>145.80006408691406</v>
      </c>
    </row>
    <row r="56" spans="2:24" x14ac:dyDescent="0.5">
      <c r="B56" s="1">
        <v>44449</v>
      </c>
      <c r="C56">
        <v>65.9410400390625</v>
      </c>
      <c r="D56">
        <v>85.072792053222656</v>
      </c>
      <c r="F56" s="51">
        <f t="shared" si="0"/>
        <v>5</v>
      </c>
      <c r="G56" s="51">
        <f t="shared" si="1"/>
        <v>37</v>
      </c>
      <c r="H56" s="51">
        <f t="shared" si="2"/>
        <v>9</v>
      </c>
      <c r="J56" s="4">
        <f ca="1"/>
        <v>44729</v>
      </c>
      <c r="K56" s="5">
        <f ca="1"/>
        <v>114.04771423339844</v>
      </c>
      <c r="L56" s="5">
        <f ca="1"/>
        <v>82.688484191894531</v>
      </c>
      <c r="N56" s="4">
        <f ca="1"/>
        <v>44725</v>
      </c>
      <c r="O56" s="5">
        <f ca="1"/>
        <v>147.22523498535156</v>
      </c>
      <c r="P56" s="5">
        <f ca="1"/>
        <v>146.77206420898438</v>
      </c>
    </row>
    <row r="57" spans="2:24" x14ac:dyDescent="0.5">
      <c r="B57" s="1">
        <v>44452</v>
      </c>
      <c r="C57">
        <v>104.92296600341797</v>
      </c>
      <c r="D57">
        <v>109.58095550537109</v>
      </c>
      <c r="F57" s="51">
        <f t="shared" si="0"/>
        <v>1</v>
      </c>
      <c r="G57" s="51">
        <f t="shared" si="1"/>
        <v>38</v>
      </c>
      <c r="H57" s="51">
        <f t="shared" si="2"/>
        <v>9</v>
      </c>
      <c r="J57" s="4">
        <f ca="1"/>
        <v>44736</v>
      </c>
      <c r="K57" s="5">
        <f ca="1"/>
        <v>149.35893249511719</v>
      </c>
      <c r="L57" s="5">
        <f ca="1"/>
        <v>106.35655975341797</v>
      </c>
      <c r="N57" s="4">
        <f ca="1"/>
        <v>44732</v>
      </c>
      <c r="O57" s="5">
        <f ca="1"/>
        <v>115.72289276123047</v>
      </c>
      <c r="P57" s="5">
        <f ca="1"/>
        <v>115.36668395996094</v>
      </c>
    </row>
    <row r="58" spans="2:24" x14ac:dyDescent="0.5">
      <c r="B58" s="1">
        <v>44453</v>
      </c>
      <c r="C58">
        <v>69.787239074707031</v>
      </c>
      <c r="D58">
        <v>37.105297088623047</v>
      </c>
      <c r="F58" s="51">
        <f t="shared" si="0"/>
        <v>2</v>
      </c>
      <c r="G58" s="51">
        <f t="shared" si="1"/>
        <v>38</v>
      </c>
      <c r="H58" s="51">
        <f t="shared" si="2"/>
        <v>9</v>
      </c>
      <c r="J58" s="4">
        <f ca="1"/>
        <v>44743</v>
      </c>
      <c r="K58" s="5">
        <f ca="1"/>
        <v>119.07923889160156</v>
      </c>
      <c r="L58" s="5">
        <f ca="1"/>
        <v>107.92063903808594</v>
      </c>
      <c r="N58" s="4">
        <f ca="1"/>
        <v>44739</v>
      </c>
      <c r="O58" s="5">
        <f ca="1"/>
        <v>131.99984741210938</v>
      </c>
      <c r="P58" s="5">
        <f ca="1"/>
        <v>100.26174926757813</v>
      </c>
    </row>
    <row r="59" spans="2:24" x14ac:dyDescent="0.5">
      <c r="B59" s="1">
        <v>44454</v>
      </c>
      <c r="C59">
        <v>65.9686279296875</v>
      </c>
      <c r="D59">
        <v>56.370491027832031</v>
      </c>
      <c r="F59" s="51">
        <f t="shared" si="0"/>
        <v>3</v>
      </c>
      <c r="G59" s="51">
        <f t="shared" si="1"/>
        <v>38</v>
      </c>
      <c r="H59" s="51">
        <f t="shared" si="2"/>
        <v>9</v>
      </c>
      <c r="J59" s="4">
        <f ca="1"/>
        <v>44750</v>
      </c>
      <c r="K59" s="5">
        <f ca="1"/>
        <v>110.41893005371094</v>
      </c>
      <c r="L59" s="5">
        <f ca="1"/>
        <v>83.8697509765625</v>
      </c>
      <c r="N59" s="4">
        <f ca="1"/>
        <v>44746</v>
      </c>
      <c r="O59" s="5">
        <f ca="1"/>
        <v>80.437629699707031</v>
      </c>
      <c r="P59" s="5">
        <f ca="1"/>
        <v>87.480033874511719</v>
      </c>
    </row>
    <row r="60" spans="2:24" x14ac:dyDescent="0.5">
      <c r="B60" s="1">
        <v>44455</v>
      </c>
      <c r="C60">
        <v>119.12415313720703</v>
      </c>
      <c r="D60">
        <v>45.675952911376953</v>
      </c>
      <c r="F60" s="51">
        <f t="shared" si="0"/>
        <v>4</v>
      </c>
      <c r="G60" s="51">
        <f t="shared" si="1"/>
        <v>38</v>
      </c>
      <c r="H60" s="51">
        <f t="shared" si="2"/>
        <v>9</v>
      </c>
      <c r="J60" s="4">
        <f ca="1"/>
        <v>44757</v>
      </c>
      <c r="K60" s="5">
        <f ca="1"/>
        <v>192.03291320800781</v>
      </c>
      <c r="L60" s="5">
        <f ca="1"/>
        <v>148.89918518066406</v>
      </c>
      <c r="N60" s="4">
        <f ca="1"/>
        <v>44753</v>
      </c>
      <c r="O60" s="5">
        <f ca="1"/>
        <v>112.85301208496094</v>
      </c>
      <c r="P60" s="5">
        <f ca="1"/>
        <v>52.943828582763672</v>
      </c>
    </row>
    <row r="61" spans="2:24" x14ac:dyDescent="0.5">
      <c r="B61" s="1">
        <v>44456</v>
      </c>
      <c r="C61">
        <v>151.90768432617188</v>
      </c>
      <c r="D61">
        <v>48.851646423339844</v>
      </c>
      <c r="F61" s="51">
        <f t="shared" si="0"/>
        <v>5</v>
      </c>
      <c r="G61" s="51">
        <f t="shared" si="1"/>
        <v>38</v>
      </c>
      <c r="H61" s="51">
        <f t="shared" si="2"/>
        <v>9</v>
      </c>
      <c r="J61" s="4">
        <f ca="1"/>
        <v>44764</v>
      </c>
      <c r="K61" s="5">
        <f ca="1"/>
        <v>125.47605133056641</v>
      </c>
      <c r="L61" s="5">
        <f ca="1"/>
        <v>40.028739929199219</v>
      </c>
      <c r="N61" s="4">
        <f ca="1"/>
        <v>44760</v>
      </c>
      <c r="O61" s="5">
        <f ca="1"/>
        <v>128.70916748046875</v>
      </c>
      <c r="P61" s="5">
        <f ca="1"/>
        <v>162.07957458496094</v>
      </c>
    </row>
    <row r="62" spans="2:24" x14ac:dyDescent="0.5">
      <c r="B62" s="1">
        <v>44462</v>
      </c>
      <c r="C62">
        <v>68.832572937011719</v>
      </c>
      <c r="D62">
        <v>60.043113708496094</v>
      </c>
      <c r="F62" s="51">
        <f t="shared" si="0"/>
        <v>4</v>
      </c>
      <c r="G62" s="51">
        <f t="shared" si="1"/>
        <v>39</v>
      </c>
      <c r="H62" s="51">
        <f t="shared" si="2"/>
        <v>9</v>
      </c>
      <c r="J62" s="4">
        <f ca="1"/>
        <v>44771</v>
      </c>
      <c r="K62" s="5">
        <f ca="1"/>
        <v>68.246246337890625</v>
      </c>
      <c r="L62" s="5">
        <f ca="1"/>
        <v>52.335517883300781</v>
      </c>
      <c r="N62" s="4">
        <f ca="1"/>
        <v>44767</v>
      </c>
      <c r="O62" s="5">
        <f ca="1"/>
        <v>109.55962371826172</v>
      </c>
      <c r="P62" s="5">
        <f ca="1"/>
        <v>38.549079895019531</v>
      </c>
    </row>
    <row r="63" spans="2:24" x14ac:dyDescent="0.5">
      <c r="B63" s="1">
        <v>44463</v>
      </c>
      <c r="C63">
        <v>92.751899719238281</v>
      </c>
      <c r="D63">
        <v>70.450584411621094</v>
      </c>
      <c r="F63" s="51">
        <f t="shared" si="0"/>
        <v>5</v>
      </c>
      <c r="G63" s="51">
        <f t="shared" si="1"/>
        <v>39</v>
      </c>
      <c r="H63" s="51">
        <f t="shared" si="2"/>
        <v>9</v>
      </c>
      <c r="J63" s="4">
        <f ca="1"/>
        <v>44778</v>
      </c>
      <c r="K63" s="5">
        <f ca="1"/>
        <v>163.93254089355469</v>
      </c>
      <c r="L63" s="5">
        <f ca="1"/>
        <v>112.70892333984375</v>
      </c>
      <c r="N63" s="4">
        <f ca="1"/>
        <v>44774</v>
      </c>
      <c r="O63" s="5">
        <f ca="1"/>
        <v>130.93153381347656</v>
      </c>
      <c r="P63" s="5">
        <f ca="1"/>
        <v>117.47565460205078</v>
      </c>
    </row>
    <row r="64" spans="2:24" x14ac:dyDescent="0.5">
      <c r="B64" s="1">
        <v>44466</v>
      </c>
      <c r="C64">
        <v>57.031295776367188</v>
      </c>
      <c r="D64">
        <v>47.379787445068359</v>
      </c>
      <c r="F64" s="51">
        <f t="shared" si="0"/>
        <v>1</v>
      </c>
      <c r="G64" s="51">
        <f t="shared" si="1"/>
        <v>40</v>
      </c>
      <c r="H64" s="51">
        <f t="shared" si="2"/>
        <v>9</v>
      </c>
      <c r="J64" s="4">
        <f ca="1"/>
        <v>44785</v>
      </c>
      <c r="K64" s="5">
        <f ca="1"/>
        <v>182.54019165039063</v>
      </c>
      <c r="L64" s="5">
        <f ca="1"/>
        <v>160.56910705566406</v>
      </c>
      <c r="N64" s="4">
        <f ca="1"/>
        <v>44781</v>
      </c>
      <c r="O64" s="5">
        <f ca="1"/>
        <v>149.09796142578125</v>
      </c>
      <c r="P64" s="5">
        <f ca="1"/>
        <v>103.40105438232422</v>
      </c>
    </row>
    <row r="65" spans="2:16" x14ac:dyDescent="0.5">
      <c r="B65" s="1">
        <v>44467</v>
      </c>
      <c r="C65">
        <v>96.155807495117188</v>
      </c>
      <c r="D65">
        <v>67.101882934570313</v>
      </c>
      <c r="F65" s="51">
        <f t="shared" si="0"/>
        <v>2</v>
      </c>
      <c r="G65" s="51">
        <f t="shared" si="1"/>
        <v>40</v>
      </c>
      <c r="H65" s="51">
        <f t="shared" si="2"/>
        <v>9</v>
      </c>
      <c r="J65" s="4">
        <f ca="1"/>
        <v>44792</v>
      </c>
      <c r="K65" s="5">
        <f ca="1"/>
        <v>117.67557525634766</v>
      </c>
      <c r="L65" s="5">
        <f ca="1"/>
        <v>129.04470825195313</v>
      </c>
      <c r="N65" s="4">
        <f ca="1"/>
        <v>44788</v>
      </c>
      <c r="O65" s="5">
        <f ca="1"/>
        <v>110.41893005371094</v>
      </c>
      <c r="P65" s="5">
        <f ca="1"/>
        <v>90.653327941894531</v>
      </c>
    </row>
    <row r="66" spans="2:16" x14ac:dyDescent="0.5">
      <c r="B66" s="1">
        <v>44468</v>
      </c>
      <c r="C66">
        <v>59.39776611328125</v>
      </c>
      <c r="D66">
        <v>81.989906311035156</v>
      </c>
      <c r="F66" s="51">
        <f t="shared" si="0"/>
        <v>3</v>
      </c>
      <c r="G66" s="51">
        <f t="shared" si="1"/>
        <v>40</v>
      </c>
      <c r="H66" s="51">
        <f t="shared" si="2"/>
        <v>9</v>
      </c>
      <c r="J66" s="4">
        <f ca="1"/>
        <v>44799</v>
      </c>
      <c r="K66" s="5">
        <f ca="1"/>
        <v>108.25385284423828</v>
      </c>
      <c r="L66" s="5">
        <f ca="1"/>
        <v>86.336502075195313</v>
      </c>
      <c r="N66" s="4">
        <f ca="1"/>
        <v>44795</v>
      </c>
      <c r="O66" s="5">
        <f ca="1"/>
        <v>101.72952270507813</v>
      </c>
      <c r="P66" s="5">
        <f ca="1"/>
        <v>76.062294006347656</v>
      </c>
    </row>
    <row r="67" spans="2:16" x14ac:dyDescent="0.5">
      <c r="B67" s="1">
        <v>44469</v>
      </c>
      <c r="C67">
        <v>102.68067169189453</v>
      </c>
      <c r="D67">
        <v>62.308895111083984</v>
      </c>
      <c r="F67" s="51">
        <f t="shared" si="0"/>
        <v>4</v>
      </c>
      <c r="G67" s="51">
        <f t="shared" si="1"/>
        <v>40</v>
      </c>
      <c r="H67" s="51">
        <f t="shared" si="2"/>
        <v>9</v>
      </c>
      <c r="J67" s="4">
        <f ca="1"/>
        <v>44806</v>
      </c>
      <c r="K67" s="5">
        <f ca="1"/>
        <v>84.128707885742188</v>
      </c>
      <c r="L67" s="5">
        <f ca="1"/>
        <v>94.353469848632813</v>
      </c>
      <c r="N67" s="4">
        <f ca="1"/>
        <v>44802</v>
      </c>
      <c r="O67" s="5">
        <f ca="1"/>
        <v>120.45700073242188</v>
      </c>
      <c r="P67" s="5">
        <f ca="1"/>
        <v>146.77206420898438</v>
      </c>
    </row>
    <row r="68" spans="2:16" x14ac:dyDescent="0.5">
      <c r="B68" s="1">
        <v>44470</v>
      </c>
      <c r="C68">
        <v>68.037338256835938</v>
      </c>
      <c r="D68">
        <v>67.827911376953125</v>
      </c>
      <c r="F68" s="51">
        <f t="shared" si="0"/>
        <v>5</v>
      </c>
      <c r="G68" s="51">
        <f t="shared" si="1"/>
        <v>40</v>
      </c>
      <c r="H68" s="51">
        <f t="shared" si="2"/>
        <v>10</v>
      </c>
      <c r="J68" s="4">
        <f ca="1"/>
        <v>44813</v>
      </c>
      <c r="K68" s="5">
        <f ca="1"/>
        <v>94.327720642089844</v>
      </c>
      <c r="L68" s="5">
        <f ca="1"/>
        <v>55.316104888916016</v>
      </c>
      <c r="N68" s="4">
        <f ca="1"/>
        <v>44809</v>
      </c>
      <c r="O68" s="5">
        <f ca="1"/>
        <v>83.959083557128906</v>
      </c>
      <c r="P68" s="5">
        <f ca="1"/>
        <v>45.654903411865234</v>
      </c>
    </row>
    <row r="69" spans="2:16" x14ac:dyDescent="0.5">
      <c r="B69" s="1">
        <v>44473</v>
      </c>
      <c r="C69">
        <v>65.812606811523438</v>
      </c>
      <c r="D69">
        <v>17.496007919311523</v>
      </c>
      <c r="F69" s="51">
        <f t="shared" si="0"/>
        <v>1</v>
      </c>
      <c r="G69" s="51">
        <f t="shared" si="1"/>
        <v>41</v>
      </c>
      <c r="H69" s="51">
        <f t="shared" si="2"/>
        <v>10</v>
      </c>
      <c r="J69" s="4">
        <f ca="1"/>
        <v>44820</v>
      </c>
      <c r="K69" s="5">
        <f ca="1"/>
        <v>127.40645599365234</v>
      </c>
      <c r="L69" s="5">
        <f ca="1"/>
        <v>105.84523773193359</v>
      </c>
      <c r="N69" s="4">
        <f ca="1"/>
        <v>44816</v>
      </c>
      <c r="O69" s="5">
        <f ca="1"/>
        <v>111.95556640625</v>
      </c>
      <c r="P69" s="5">
        <f ca="1"/>
        <v>131.3070068359375</v>
      </c>
    </row>
    <row r="70" spans="2:16" x14ac:dyDescent="0.5">
      <c r="B70" s="1">
        <v>44474</v>
      </c>
      <c r="C70">
        <v>171.90043640136719</v>
      </c>
      <c r="D70">
        <v>120.42307281494141</v>
      </c>
      <c r="F70" s="51">
        <f t="shared" ref="F70:F133" si="3">WEEKDAY(B70,2)</f>
        <v>2</v>
      </c>
      <c r="G70" s="51">
        <f t="shared" si="1"/>
        <v>41</v>
      </c>
      <c r="H70" s="51">
        <f t="shared" si="2"/>
        <v>10</v>
      </c>
      <c r="J70" s="4">
        <f ca="1"/>
        <v>44827</v>
      </c>
      <c r="K70" s="5">
        <f ca="1"/>
        <v>187.79911804199219</v>
      </c>
      <c r="L70" s="5">
        <f ca="1"/>
        <v>93.610527038574219</v>
      </c>
      <c r="N70" s="4">
        <f ca="1"/>
        <v>44823</v>
      </c>
      <c r="O70" s="5">
        <f ca="1"/>
        <v>122.18487548828125</v>
      </c>
      <c r="P70" s="5">
        <f ca="1"/>
        <v>67.671539306640625</v>
      </c>
    </row>
    <row r="71" spans="2:16" x14ac:dyDescent="0.5">
      <c r="B71" s="1">
        <v>44475</v>
      </c>
      <c r="C71">
        <v>56.072113037109375</v>
      </c>
      <c r="D71">
        <v>97.421352386474609</v>
      </c>
      <c r="F71" s="51">
        <f t="shared" si="3"/>
        <v>3</v>
      </c>
      <c r="G71" s="51">
        <f t="shared" ref="G71:G134" si="4">WEEKNUM(B71)</f>
        <v>41</v>
      </c>
      <c r="H71" s="51">
        <f t="shared" ref="H71:H134" si="5">MONTH(B71)</f>
        <v>10</v>
      </c>
      <c r="J71" s="4">
        <f ca="1"/>
        <v>44834</v>
      </c>
      <c r="K71" s="5">
        <f ca="1"/>
        <v>162.74104309082031</v>
      </c>
      <c r="L71" s="5">
        <f ca="1"/>
        <v>104.67103576660156</v>
      </c>
      <c r="N71" s="4">
        <f ca="1"/>
        <v>44830</v>
      </c>
      <c r="O71" s="5">
        <f ca="1"/>
        <v>163.02006530761719</v>
      </c>
      <c r="P71" s="5">
        <f ca="1"/>
        <v>104.01169586181641</v>
      </c>
    </row>
    <row r="72" spans="2:16" x14ac:dyDescent="0.5">
      <c r="B72" s="1">
        <v>44476</v>
      </c>
      <c r="C72">
        <v>121.3052978515625</v>
      </c>
      <c r="D72">
        <v>74.419631958007813</v>
      </c>
      <c r="F72" s="51">
        <f t="shared" si="3"/>
        <v>4</v>
      </c>
      <c r="G72" s="51">
        <f t="shared" si="4"/>
        <v>41</v>
      </c>
      <c r="H72" s="51">
        <f t="shared" si="5"/>
        <v>10</v>
      </c>
      <c r="J72" s="4">
        <f ca="1"/>
        <v>44841</v>
      </c>
      <c r="K72" s="5">
        <f ca="1"/>
        <v>144.24093627929688</v>
      </c>
      <c r="L72" s="5">
        <f ca="1"/>
        <v>39.668125152587891</v>
      </c>
      <c r="N72" s="4">
        <f ca="1"/>
        <v>44837</v>
      </c>
      <c r="O72" s="5">
        <f ca="1"/>
        <v>123.89524841308594</v>
      </c>
      <c r="P72" s="5">
        <f ca="1"/>
        <v>91.010231018066406</v>
      </c>
    </row>
    <row r="73" spans="2:16" x14ac:dyDescent="0.5">
      <c r="B73" s="1">
        <v>44477</v>
      </c>
      <c r="C73">
        <v>94.39959716796875</v>
      </c>
      <c r="D73">
        <v>25.666097640991211</v>
      </c>
      <c r="F73" s="51">
        <f t="shared" si="3"/>
        <v>5</v>
      </c>
      <c r="G73" s="51">
        <f t="shared" si="4"/>
        <v>41</v>
      </c>
      <c r="H73" s="51">
        <f t="shared" si="5"/>
        <v>10</v>
      </c>
      <c r="J73" s="4">
        <f ca="1"/>
        <v>44848</v>
      </c>
      <c r="K73" s="5">
        <f ca="1"/>
        <v>147.22523498535156</v>
      </c>
      <c r="L73" s="5">
        <f ca="1"/>
        <v>94.353469848632813</v>
      </c>
      <c r="N73" s="4">
        <f ca="1"/>
        <v>44844</v>
      </c>
      <c r="O73" s="5">
        <f ca="1"/>
        <v>193.34053039550781</v>
      </c>
      <c r="P73" s="5">
        <f ca="1"/>
        <v>256.99386596679688</v>
      </c>
    </row>
    <row r="74" spans="2:16" x14ac:dyDescent="0.5">
      <c r="B74" s="1">
        <v>44480</v>
      </c>
      <c r="C74">
        <v>50.806251525878906</v>
      </c>
      <c r="D74">
        <v>20.259946823120117</v>
      </c>
      <c r="F74" s="51">
        <f t="shared" si="3"/>
        <v>1</v>
      </c>
      <c r="G74" s="51">
        <f t="shared" si="4"/>
        <v>42</v>
      </c>
      <c r="H74" s="51">
        <f t="shared" si="5"/>
        <v>10</v>
      </c>
      <c r="J74" s="4">
        <f ca="1"/>
        <v>44855</v>
      </c>
      <c r="K74" s="5">
        <f ca="1"/>
        <v>174.34567260742188</v>
      </c>
      <c r="L74" s="5">
        <f ca="1"/>
        <v>115.8726806640625</v>
      </c>
      <c r="N74" s="4">
        <f ca="1"/>
        <v>44851</v>
      </c>
      <c r="O74" s="5">
        <f ca="1"/>
        <v>171.66856384277344</v>
      </c>
      <c r="P74" s="5">
        <f ca="1"/>
        <v>139.44754028320313</v>
      </c>
    </row>
    <row r="75" spans="2:16" x14ac:dyDescent="0.5">
      <c r="B75" s="1">
        <v>44481</v>
      </c>
      <c r="C75">
        <v>81.568016052246094</v>
      </c>
      <c r="D75">
        <v>108.42258453369141</v>
      </c>
      <c r="F75" s="51">
        <f t="shared" si="3"/>
        <v>2</v>
      </c>
      <c r="G75" s="51">
        <f t="shared" si="4"/>
        <v>42</v>
      </c>
      <c r="H75" s="51">
        <f t="shared" si="5"/>
        <v>10</v>
      </c>
      <c r="J75" s="4">
        <f ca="1"/>
        <v>44862</v>
      </c>
      <c r="K75" s="5">
        <f ca="1"/>
        <v>203.68539428710938</v>
      </c>
      <c r="L75" s="5">
        <f ca="1"/>
        <v>128.2474365234375</v>
      </c>
      <c r="N75" s="4">
        <f ca="1"/>
        <v>44858</v>
      </c>
      <c r="O75" s="5">
        <f ca="1"/>
        <v>93.575355529785156</v>
      </c>
      <c r="P75" s="5">
        <f ca="1"/>
        <v>37.314929962158203</v>
      </c>
    </row>
    <row r="76" spans="2:16" x14ac:dyDescent="0.5">
      <c r="B76" s="1">
        <v>44482</v>
      </c>
      <c r="C76">
        <v>94.005302429199219</v>
      </c>
      <c r="D76">
        <v>116.02925872802734</v>
      </c>
      <c r="F76" s="51">
        <f t="shared" si="3"/>
        <v>3</v>
      </c>
      <c r="G76" s="51">
        <f t="shared" si="4"/>
        <v>42</v>
      </c>
      <c r="H76" s="51">
        <f t="shared" si="5"/>
        <v>10</v>
      </c>
      <c r="J76" s="4">
        <f ca="1"/>
        <v>44869</v>
      </c>
      <c r="K76" s="5">
        <f ca="1"/>
        <v>115.89157867431641</v>
      </c>
      <c r="L76" s="5">
        <f ca="1"/>
        <v>115.53485870361328</v>
      </c>
      <c r="N76" s="4">
        <f ca="1"/>
        <v>44865</v>
      </c>
      <c r="O76" s="5">
        <f ca="1"/>
        <v>113.79048919677734</v>
      </c>
      <c r="P76" s="5">
        <f ca="1"/>
        <v>138.64918518066406</v>
      </c>
    </row>
    <row r="77" spans="2:16" x14ac:dyDescent="0.5">
      <c r="B77" s="1">
        <v>44483</v>
      </c>
      <c r="C77">
        <v>55.363250732421875</v>
      </c>
      <c r="D77">
        <v>64.391639709472656</v>
      </c>
      <c r="F77" s="51">
        <f t="shared" si="3"/>
        <v>4</v>
      </c>
      <c r="G77" s="51">
        <f t="shared" si="4"/>
        <v>42</v>
      </c>
      <c r="H77" s="51">
        <f t="shared" si="5"/>
        <v>10</v>
      </c>
      <c r="J77" s="4">
        <f ca="1"/>
        <v>44876</v>
      </c>
      <c r="K77" s="5">
        <f ca="1"/>
        <v>111.09221649169922</v>
      </c>
      <c r="L77" s="5">
        <f ca="1"/>
        <v>110.75025939941406</v>
      </c>
      <c r="N77" s="4">
        <f ca="1"/>
        <v>44872</v>
      </c>
      <c r="O77" s="5">
        <f ca="1"/>
        <v>139.72164916992188</v>
      </c>
      <c r="P77" s="5">
        <f ca="1"/>
        <v>104.46868896484375</v>
      </c>
    </row>
    <row r="78" spans="2:16" x14ac:dyDescent="0.5">
      <c r="B78" s="1">
        <v>44484</v>
      </c>
      <c r="C78">
        <v>107.14504241943359</v>
      </c>
      <c r="D78">
        <v>151.32159423828125</v>
      </c>
      <c r="F78" s="51">
        <f t="shared" si="3"/>
        <v>5</v>
      </c>
      <c r="G78" s="51">
        <f t="shared" si="4"/>
        <v>42</v>
      </c>
      <c r="H78" s="51">
        <f t="shared" si="5"/>
        <v>10</v>
      </c>
      <c r="J78" s="4">
        <f ca="1"/>
        <v>44883</v>
      </c>
      <c r="K78" s="5">
        <f ca="1"/>
        <v>77.714195251464844</v>
      </c>
      <c r="L78" s="5">
        <f ca="1"/>
        <v>67.790618896484375</v>
      </c>
      <c r="N78" s="4">
        <f ca="1"/>
        <v>44879</v>
      </c>
      <c r="O78" s="5">
        <f ca="1"/>
        <v>188.92971801757813</v>
      </c>
      <c r="P78" s="5">
        <f ca="1"/>
        <v>163.23509216308594</v>
      </c>
    </row>
    <row r="79" spans="2:16" x14ac:dyDescent="0.5">
      <c r="B79" s="1">
        <v>44487</v>
      </c>
      <c r="C79">
        <v>126.71024322509766</v>
      </c>
      <c r="D79">
        <v>27.068614959716797</v>
      </c>
      <c r="F79" s="51">
        <f t="shared" si="3"/>
        <v>1</v>
      </c>
      <c r="G79" s="51">
        <f t="shared" si="4"/>
        <v>43</v>
      </c>
      <c r="H79" s="51">
        <f t="shared" si="5"/>
        <v>10</v>
      </c>
      <c r="J79" s="4">
        <f ca="1"/>
        <v>44890</v>
      </c>
      <c r="K79" s="5">
        <f ca="1"/>
        <v>80.513801574707031</v>
      </c>
      <c r="L79" s="5">
        <f ca="1"/>
        <v>80.265968322753906</v>
      </c>
      <c r="N79" s="4">
        <f ca="1"/>
        <v>44886</v>
      </c>
      <c r="O79" s="5">
        <f ca="1"/>
        <v>107.62855529785156</v>
      </c>
      <c r="P79" s="5">
        <f ca="1"/>
        <v>83.45343017578125</v>
      </c>
    </row>
    <row r="80" spans="2:16" x14ac:dyDescent="0.5">
      <c r="B80" s="1">
        <v>44488</v>
      </c>
      <c r="C80">
        <v>133.84112548828125</v>
      </c>
      <c r="D80">
        <v>28.591958999633789</v>
      </c>
      <c r="F80" s="51">
        <f t="shared" si="3"/>
        <v>2</v>
      </c>
      <c r="G80" s="51">
        <f t="shared" si="4"/>
        <v>43</v>
      </c>
      <c r="H80" s="51">
        <f t="shared" si="5"/>
        <v>10</v>
      </c>
      <c r="J80" s="4">
        <f ca="1"/>
        <v>44897</v>
      </c>
      <c r="K80" s="5">
        <f ca="1"/>
        <v>109.09654235839844</v>
      </c>
      <c r="L80" s="5">
        <f ca="1"/>
        <v>138.42276000976563</v>
      </c>
      <c r="N80" s="4">
        <f ca="1"/>
        <v>44893</v>
      </c>
      <c r="O80" s="5">
        <f ca="1"/>
        <v>87.999900817871094</v>
      </c>
      <c r="P80" s="5">
        <f ca="1"/>
        <v>25.065437316894531</v>
      </c>
    </row>
    <row r="81" spans="2:16" x14ac:dyDescent="0.5">
      <c r="B81" s="1">
        <v>44489</v>
      </c>
      <c r="C81">
        <v>76.409294128417969</v>
      </c>
      <c r="D81">
        <v>62.731613159179688</v>
      </c>
      <c r="F81" s="51">
        <f t="shared" si="3"/>
        <v>3</v>
      </c>
      <c r="G81" s="51">
        <f t="shared" si="4"/>
        <v>43</v>
      </c>
      <c r="H81" s="51">
        <f t="shared" si="5"/>
        <v>10</v>
      </c>
      <c r="J81" s="4">
        <f ca="1"/>
        <v>44904</v>
      </c>
      <c r="K81" s="5">
        <f ca="1"/>
        <v>117.3084716796875</v>
      </c>
      <c r="L81" s="5">
        <f ca="1"/>
        <v>55.689228057861328</v>
      </c>
      <c r="N81" s="4">
        <f ca="1"/>
        <v>44900</v>
      </c>
      <c r="O81" s="5">
        <f ca="1"/>
        <v>98.969512939453125</v>
      </c>
      <c r="P81" s="5">
        <f ca="1"/>
        <v>139.29158020019531</v>
      </c>
    </row>
    <row r="82" spans="2:16" x14ac:dyDescent="0.5">
      <c r="B82" s="1">
        <v>44490</v>
      </c>
      <c r="C82">
        <v>94.005302429199219</v>
      </c>
      <c r="D82">
        <v>80.327949523925781</v>
      </c>
      <c r="F82" s="51">
        <f t="shared" si="3"/>
        <v>4</v>
      </c>
      <c r="G82" s="51">
        <f t="shared" si="4"/>
        <v>43</v>
      </c>
      <c r="H82" s="51">
        <f t="shared" si="5"/>
        <v>10</v>
      </c>
      <c r="J82" s="4">
        <f ca="1"/>
        <v>44911</v>
      </c>
      <c r="K82" s="5">
        <f ca="1"/>
        <v>98.795875549316406</v>
      </c>
      <c r="L82" s="5">
        <f ca="1"/>
        <v>127.45994567871094</v>
      </c>
      <c r="N82" s="4">
        <f ca="1"/>
        <v>44907</v>
      </c>
      <c r="O82" s="5">
        <f ca="1"/>
        <v>158.36978149414063</v>
      </c>
      <c r="P82" s="5">
        <f ca="1"/>
        <v>157.88229370117188</v>
      </c>
    </row>
    <row r="83" spans="2:16" x14ac:dyDescent="0.5">
      <c r="B83" s="1">
        <v>44491</v>
      </c>
      <c r="C83">
        <v>86.040718078613281</v>
      </c>
      <c r="D83">
        <v>68.620704650878906</v>
      </c>
      <c r="F83" s="51">
        <f t="shared" si="3"/>
        <v>5</v>
      </c>
      <c r="G83" s="51">
        <f t="shared" si="4"/>
        <v>43</v>
      </c>
      <c r="H83" s="51">
        <f t="shared" si="5"/>
        <v>10</v>
      </c>
      <c r="J83" s="4">
        <f ca="1"/>
        <v>44918</v>
      </c>
      <c r="K83" s="5">
        <f ca="1"/>
        <v>114.92581939697266</v>
      </c>
      <c r="L83" s="5">
        <f ca="1"/>
        <v>161.74879455566406</v>
      </c>
      <c r="N83" s="4">
        <f ca="1"/>
        <v>44914</v>
      </c>
      <c r="O83" s="5">
        <f ca="1"/>
        <v>171.45796203613281</v>
      </c>
      <c r="P83" s="5">
        <f ca="1"/>
        <v>164.09298706054688</v>
      </c>
    </row>
    <row r="84" spans="2:16" x14ac:dyDescent="0.5">
      <c r="B84" s="1">
        <v>44494</v>
      </c>
      <c r="C84">
        <v>79.629035949707031</v>
      </c>
      <c r="D84">
        <v>116.42976379394531</v>
      </c>
      <c r="F84" s="51">
        <f t="shared" si="3"/>
        <v>1</v>
      </c>
      <c r="G84" s="51">
        <f t="shared" si="4"/>
        <v>44</v>
      </c>
      <c r="H84" s="51">
        <f t="shared" si="5"/>
        <v>10</v>
      </c>
      <c r="J84" s="4">
        <f ca="1"/>
        <v>44925</v>
      </c>
      <c r="K84" s="5">
        <f ca="1"/>
        <v>150.22982788085938</v>
      </c>
      <c r="L84" s="5">
        <f ca="1"/>
        <v>194.6976318359375</v>
      </c>
      <c r="N84" s="4">
        <f ca="1"/>
        <v>44921</v>
      </c>
      <c r="O84" s="5">
        <f ca="1"/>
        <v>64.698585510253906</v>
      </c>
      <c r="P84" s="5">
        <f ca="1"/>
        <v>51.599552154541016</v>
      </c>
    </row>
    <row r="85" spans="2:16" x14ac:dyDescent="0.5">
      <c r="B85" s="1">
        <v>44495</v>
      </c>
      <c r="C85">
        <v>144.65361022949219</v>
      </c>
      <c r="D85">
        <v>105.75278472900391</v>
      </c>
      <c r="F85" s="51">
        <f t="shared" si="3"/>
        <v>2</v>
      </c>
      <c r="G85" s="51">
        <f t="shared" si="4"/>
        <v>44</v>
      </c>
      <c r="H85" s="51">
        <f t="shared" si="5"/>
        <v>10</v>
      </c>
      <c r="J85" s="4">
        <f ca="1"/>
        <v>44932</v>
      </c>
      <c r="K85" s="5">
        <f ca="1"/>
        <v>88.7294921875</v>
      </c>
      <c r="L85" s="5">
        <f ca="1"/>
        <v>106.14765167236328</v>
      </c>
      <c r="N85" s="4">
        <f ca="1"/>
        <v>44928</v>
      </c>
      <c r="O85" s="5">
        <f ca="1"/>
        <v>117.05186462402344</v>
      </c>
      <c r="P85" s="5">
        <f ca="1"/>
        <v>93.353256225585938</v>
      </c>
    </row>
    <row r="86" spans="2:16" x14ac:dyDescent="0.5">
      <c r="B86" s="1">
        <v>44496</v>
      </c>
      <c r="C86">
        <v>102.93289184570313</v>
      </c>
      <c r="D86">
        <v>55.972393035888672</v>
      </c>
      <c r="F86" s="51">
        <f t="shared" si="3"/>
        <v>3</v>
      </c>
      <c r="G86" s="51">
        <f t="shared" si="4"/>
        <v>44</v>
      </c>
      <c r="H86" s="51">
        <f t="shared" si="5"/>
        <v>10</v>
      </c>
      <c r="J86" s="4">
        <f ca="1"/>
        <v>44939</v>
      </c>
      <c r="K86" s="5">
        <f ca="1"/>
        <v>103.69776916503906</v>
      </c>
      <c r="L86" s="5">
        <f ca="1"/>
        <v>80.405563354492188</v>
      </c>
      <c r="N86" s="4">
        <f ca="1"/>
        <v>44935</v>
      </c>
      <c r="O86" s="5">
        <f ca="1"/>
        <v>86.126762390136719</v>
      </c>
      <c r="P86" s="5">
        <f ca="1"/>
        <v>52.837944030761719</v>
      </c>
    </row>
    <row r="87" spans="2:16" x14ac:dyDescent="0.5">
      <c r="B87" s="1">
        <v>44497</v>
      </c>
      <c r="C87">
        <v>96.132553100585938</v>
      </c>
      <c r="D87">
        <v>87.850265502929688</v>
      </c>
      <c r="F87" s="51">
        <f t="shared" si="3"/>
        <v>4</v>
      </c>
      <c r="G87" s="51">
        <f t="shared" si="4"/>
        <v>44</v>
      </c>
      <c r="H87" s="51">
        <f t="shared" si="5"/>
        <v>10</v>
      </c>
      <c r="J87" s="4">
        <f ca="1"/>
        <v>44946</v>
      </c>
      <c r="K87" s="5">
        <f ca="1"/>
        <v>152.3668212890625</v>
      </c>
      <c r="L87" s="5">
        <f ca="1"/>
        <v>123.76859283447266</v>
      </c>
      <c r="N87" s="4">
        <f ca="1"/>
        <v>44942</v>
      </c>
      <c r="O87" s="5">
        <f ca="1"/>
        <v>107.10379791259766</v>
      </c>
      <c r="P87" s="5">
        <f ca="1"/>
        <v>152.53446960449219</v>
      </c>
    </row>
    <row r="88" spans="2:16" x14ac:dyDescent="0.5">
      <c r="B88" s="1">
        <v>44498</v>
      </c>
      <c r="C88">
        <v>55.781578063964844</v>
      </c>
      <c r="D88">
        <v>25.666097640991211</v>
      </c>
      <c r="F88" s="51">
        <f t="shared" si="3"/>
        <v>5</v>
      </c>
      <c r="G88" s="51">
        <f t="shared" si="4"/>
        <v>44</v>
      </c>
      <c r="H88" s="51">
        <f t="shared" si="5"/>
        <v>10</v>
      </c>
      <c r="J88" s="4">
        <f ca="1"/>
        <v>44953</v>
      </c>
      <c r="K88" s="5">
        <f ca="1"/>
        <v>120.77069091796875</v>
      </c>
      <c r="L88" s="5">
        <f ca="1"/>
        <v>171.99850463867188</v>
      </c>
      <c r="N88" s="4">
        <f ca="1"/>
        <v>44949</v>
      </c>
      <c r="O88" s="5">
        <f ca="1"/>
        <v>87.705459594726563</v>
      </c>
      <c r="P88" s="5">
        <f ca="1"/>
        <v>80.709686279296875</v>
      </c>
    </row>
    <row r="89" spans="2:16" x14ac:dyDescent="0.5">
      <c r="B89" s="1">
        <v>44501</v>
      </c>
      <c r="C89">
        <v>124.33229064941406</v>
      </c>
      <c r="D89">
        <v>17.707084655761719</v>
      </c>
      <c r="F89" s="51">
        <f t="shared" si="3"/>
        <v>1</v>
      </c>
      <c r="G89" s="51">
        <f t="shared" si="4"/>
        <v>45</v>
      </c>
      <c r="H89" s="51">
        <f t="shared" si="5"/>
        <v>11</v>
      </c>
      <c r="J89" s="4">
        <f ca="1"/>
        <v>44960</v>
      </c>
      <c r="K89" s="5">
        <f ca="1"/>
        <v>116.32762908935547</v>
      </c>
      <c r="L89" s="5">
        <f ca="1"/>
        <v>99.402481079101563</v>
      </c>
      <c r="N89" s="4">
        <f ca="1"/>
        <v>44956</v>
      </c>
      <c r="O89" s="5">
        <f ca="1"/>
        <v>155.17120361328125</v>
      </c>
      <c r="P89" s="5">
        <f ca="1"/>
        <v>94.161300659179688</v>
      </c>
    </row>
    <row r="90" spans="2:16" x14ac:dyDescent="0.5">
      <c r="B90" s="1">
        <v>44502</v>
      </c>
      <c r="C90">
        <v>62.866249084472656</v>
      </c>
      <c r="D90">
        <v>28.925880432128906</v>
      </c>
      <c r="F90" s="51">
        <f t="shared" si="3"/>
        <v>2</v>
      </c>
      <c r="G90" s="51">
        <f t="shared" si="4"/>
        <v>45</v>
      </c>
      <c r="H90" s="51">
        <f t="shared" si="5"/>
        <v>11</v>
      </c>
      <c r="J90" s="4">
        <f ca="1"/>
        <v>44967</v>
      </c>
      <c r="K90" s="5">
        <f ca="1"/>
        <v>147.88249206542969</v>
      </c>
      <c r="L90" s="5">
        <f ca="1"/>
        <v>153.32438659667969</v>
      </c>
      <c r="N90" s="4">
        <f ca="1"/>
        <v>44963</v>
      </c>
      <c r="O90" s="5">
        <f ca="1"/>
        <v>112.52884674072266</v>
      </c>
      <c r="P90" s="5">
        <f ca="1"/>
        <v>126.20527648925781</v>
      </c>
    </row>
    <row r="91" spans="2:16" x14ac:dyDescent="0.5">
      <c r="B91" s="1">
        <v>44503</v>
      </c>
      <c r="C91">
        <v>73.805572509765625</v>
      </c>
      <c r="D91">
        <v>60.593967437744141</v>
      </c>
      <c r="F91" s="51">
        <f t="shared" si="3"/>
        <v>3</v>
      </c>
      <c r="G91" s="51">
        <f t="shared" si="4"/>
        <v>45</v>
      </c>
      <c r="H91" s="51">
        <f t="shared" si="5"/>
        <v>11</v>
      </c>
      <c r="J91" s="4">
        <f ca="1"/>
        <v>44974</v>
      </c>
      <c r="K91" s="5">
        <f ca="1"/>
        <v>106.09647369384766</v>
      </c>
      <c r="L91" s="5">
        <f ca="1"/>
        <v>58.761054992675781</v>
      </c>
      <c r="N91" s="4">
        <f ca="1"/>
        <v>44970</v>
      </c>
      <c r="O91" s="5">
        <f ca="1"/>
        <v>110.41893005371094</v>
      </c>
      <c r="P91" s="5">
        <f ca="1"/>
        <v>142.45523071289063</v>
      </c>
    </row>
    <row r="92" spans="2:16" x14ac:dyDescent="0.5">
      <c r="B92" s="1">
        <v>44504</v>
      </c>
      <c r="C92">
        <v>122.68769073486328</v>
      </c>
      <c r="D92">
        <v>61.155025482177734</v>
      </c>
      <c r="F92" s="51">
        <f t="shared" si="3"/>
        <v>4</v>
      </c>
      <c r="G92" s="51">
        <f t="shared" si="4"/>
        <v>45</v>
      </c>
      <c r="H92" s="51">
        <f t="shared" si="5"/>
        <v>11</v>
      </c>
      <c r="J92" s="4">
        <f ca="1"/>
        <v>44981</v>
      </c>
      <c r="K92" s="5">
        <f ca="1"/>
        <v>110.97380065917969</v>
      </c>
      <c r="L92" s="5">
        <f ca="1"/>
        <v>88.505760192871094</v>
      </c>
      <c r="N92" s="4">
        <f ca="1"/>
        <v>44977</v>
      </c>
      <c r="O92" s="5">
        <f ca="1"/>
        <v>146.02967834472656</v>
      </c>
      <c r="P92" s="5">
        <f ca="1"/>
        <v>76.621147155761719</v>
      </c>
    </row>
    <row r="93" spans="2:16" x14ac:dyDescent="0.5">
      <c r="B93" s="1">
        <v>44505</v>
      </c>
      <c r="C93">
        <v>76.942283630371094</v>
      </c>
      <c r="D93">
        <v>64.594062805175781</v>
      </c>
      <c r="F93" s="51">
        <f t="shared" si="3"/>
        <v>5</v>
      </c>
      <c r="G93" s="51">
        <f t="shared" si="4"/>
        <v>45</v>
      </c>
      <c r="H93" s="51">
        <f t="shared" si="5"/>
        <v>11</v>
      </c>
      <c r="J93" s="4">
        <f ca="1"/>
        <v>44988</v>
      </c>
      <c r="K93" s="5">
        <f ca="1"/>
        <v>154.62614440917969</v>
      </c>
      <c r="L93" s="5">
        <f ca="1"/>
        <v>213.43870544433594</v>
      </c>
      <c r="N93" s="4">
        <f ca="1"/>
        <v>44984</v>
      </c>
      <c r="O93" s="5">
        <f ca="1"/>
        <v>125.62631988525391</v>
      </c>
      <c r="P93" s="5">
        <f ca="1"/>
        <v>92.281837463378906</v>
      </c>
    </row>
    <row r="94" spans="2:16" x14ac:dyDescent="0.5">
      <c r="B94" s="1">
        <v>44508</v>
      </c>
      <c r="C94">
        <v>46.365646362304688</v>
      </c>
      <c r="D94">
        <v>71.902328491210938</v>
      </c>
      <c r="F94" s="51">
        <f t="shared" si="3"/>
        <v>1</v>
      </c>
      <c r="G94" s="51">
        <f t="shared" si="4"/>
        <v>46</v>
      </c>
      <c r="H94" s="51">
        <f t="shared" si="5"/>
        <v>11</v>
      </c>
      <c r="J94" s="4">
        <f ca="1"/>
        <v>44995</v>
      </c>
      <c r="K94" s="5">
        <f ca="1"/>
        <v>113.44409942626953</v>
      </c>
      <c r="L94" s="5">
        <f ca="1"/>
        <v>67.856941223144531</v>
      </c>
      <c r="N94" s="4">
        <f ca="1"/>
        <v>44991</v>
      </c>
      <c r="O94" s="5">
        <f ca="1"/>
        <v>106.85701751708984</v>
      </c>
      <c r="P94" s="5">
        <f ca="1"/>
        <v>53.264053344726563</v>
      </c>
    </row>
    <row r="95" spans="2:16" x14ac:dyDescent="0.5">
      <c r="B95" s="1">
        <v>44509</v>
      </c>
      <c r="C95">
        <v>84.576194763183594</v>
      </c>
      <c r="D95">
        <v>28.105287551879883</v>
      </c>
      <c r="F95" s="51">
        <f t="shared" si="3"/>
        <v>2</v>
      </c>
      <c r="G95" s="51">
        <f t="shared" si="4"/>
        <v>46</v>
      </c>
      <c r="H95" s="51">
        <f t="shared" si="5"/>
        <v>11</v>
      </c>
      <c r="J95" s="4">
        <f ca="1"/>
        <v>45002</v>
      </c>
      <c r="K95" s="5">
        <f ca="1"/>
        <v>85.229011535644531</v>
      </c>
      <c r="L95" s="5">
        <f ca="1"/>
        <v>90.631118774414063</v>
      </c>
      <c r="N95" s="4">
        <f ca="1"/>
        <v>44998</v>
      </c>
      <c r="O95" s="5">
        <f ca="1"/>
        <v>144.29745483398438</v>
      </c>
      <c r="P95" s="5">
        <f ca="1"/>
        <v>87.562881469726563</v>
      </c>
    </row>
    <row r="96" spans="2:16" x14ac:dyDescent="0.5">
      <c r="B96" s="1">
        <v>44510</v>
      </c>
      <c r="C96">
        <v>135.30206298828125</v>
      </c>
      <c r="D96">
        <v>37.209815979003906</v>
      </c>
      <c r="F96" s="51">
        <f t="shared" si="3"/>
        <v>3</v>
      </c>
      <c r="G96" s="51">
        <f t="shared" si="4"/>
        <v>46</v>
      </c>
      <c r="H96" s="51">
        <f t="shared" si="5"/>
        <v>11</v>
      </c>
      <c r="J96" s="4">
        <f ca="1"/>
        <v>45009</v>
      </c>
      <c r="K96" s="5">
        <f ca="1"/>
        <v>72.619529724121094</v>
      </c>
      <c r="L96" s="5">
        <f ca="1"/>
        <v>55.689228057861328</v>
      </c>
      <c r="N96" s="4">
        <f ca="1"/>
        <v>45005</v>
      </c>
      <c r="O96" s="5">
        <f ca="1"/>
        <v>94.068855285644531</v>
      </c>
      <c r="P96" s="5">
        <f ca="1"/>
        <v>80.38226318359375</v>
      </c>
    </row>
    <row r="97" spans="2:16" x14ac:dyDescent="0.5">
      <c r="B97" s="1">
        <v>44511</v>
      </c>
      <c r="C97">
        <v>83.044868469238281</v>
      </c>
      <c r="D97">
        <v>45.994029998779297</v>
      </c>
      <c r="F97" s="51">
        <f t="shared" si="3"/>
        <v>4</v>
      </c>
      <c r="G97" s="51">
        <f t="shared" si="4"/>
        <v>46</v>
      </c>
      <c r="H97" s="51">
        <f t="shared" si="5"/>
        <v>11</v>
      </c>
      <c r="J97" s="4">
        <f ca="1"/>
        <v>45016</v>
      </c>
      <c r="K97" s="5">
        <f ca="1"/>
        <v>90.445533752441406</v>
      </c>
      <c r="L97" s="5">
        <f ca="1"/>
        <v>45.083564758300781</v>
      </c>
      <c r="N97" s="4">
        <f ca="1"/>
        <v>45012</v>
      </c>
      <c r="O97" s="5">
        <f ca="1"/>
        <v>120.9456787109375</v>
      </c>
      <c r="P97" s="5">
        <f ca="1"/>
        <v>53.588172912597656</v>
      </c>
    </row>
    <row r="98" spans="2:16" x14ac:dyDescent="0.5">
      <c r="B98" s="1">
        <v>44512</v>
      </c>
      <c r="C98">
        <v>101.21734619140625</v>
      </c>
      <c r="D98">
        <v>27.51976203918457</v>
      </c>
      <c r="F98" s="51">
        <f t="shared" si="3"/>
        <v>5</v>
      </c>
      <c r="G98" s="51">
        <f t="shared" si="4"/>
        <v>46</v>
      </c>
      <c r="H98" s="51">
        <f t="shared" si="5"/>
        <v>11</v>
      </c>
      <c r="J98" s="4">
        <f ca="1"/>
        <v>45021</v>
      </c>
      <c r="K98" s="5">
        <f ca="1"/>
        <v>117.88497161865234</v>
      </c>
      <c r="L98" s="5">
        <f ca="1"/>
        <v>105.7698974609375</v>
      </c>
      <c r="N98" s="4">
        <f ca="1"/>
        <v>45019</v>
      </c>
      <c r="O98" s="5">
        <f ca="1"/>
        <v>84.603889465332031</v>
      </c>
      <c r="P98" s="5">
        <f ca="1"/>
        <v>64.879592895507813</v>
      </c>
    </row>
    <row r="99" spans="2:16" x14ac:dyDescent="0.5">
      <c r="B99" s="1">
        <v>44515</v>
      </c>
      <c r="C99">
        <v>141.16055297851563</v>
      </c>
      <c r="D99">
        <v>28.145210266113281</v>
      </c>
      <c r="F99" s="51">
        <f t="shared" si="3"/>
        <v>1</v>
      </c>
      <c r="G99" s="51">
        <f t="shared" si="4"/>
        <v>47</v>
      </c>
      <c r="H99" s="51">
        <f t="shared" si="5"/>
        <v>11</v>
      </c>
      <c r="J99" s="4">
        <f ca="1"/>
        <v>45030</v>
      </c>
      <c r="K99" s="5">
        <f ca="1"/>
        <v>119.80353546142578</v>
      </c>
      <c r="L99" s="5">
        <f ca="1"/>
        <v>47.773906707763672</v>
      </c>
      <c r="N99" s="4">
        <f ca="1"/>
        <v>45027</v>
      </c>
      <c r="O99" s="5">
        <f ca="1"/>
        <v>92.751899719238281</v>
      </c>
      <c r="P99" s="5">
        <f ca="1"/>
        <v>52.837944030761719</v>
      </c>
    </row>
    <row r="100" spans="2:16" x14ac:dyDescent="0.5">
      <c r="B100" s="1">
        <v>44516</v>
      </c>
      <c r="C100">
        <v>122.86271667480469</v>
      </c>
      <c r="D100">
        <v>56.531318664550781</v>
      </c>
      <c r="F100" s="51">
        <f t="shared" si="3"/>
        <v>2</v>
      </c>
      <c r="G100" s="51">
        <f t="shared" si="4"/>
        <v>47</v>
      </c>
      <c r="H100" s="51">
        <f t="shared" si="5"/>
        <v>11</v>
      </c>
      <c r="J100" s="4">
        <f ca="1"/>
        <v>45037</v>
      </c>
      <c r="K100" s="5">
        <f ca="1"/>
        <v>140.05340576171875</v>
      </c>
      <c r="L100" s="5">
        <f ca="1"/>
        <v>97.128570556640625</v>
      </c>
      <c r="N100" s="4">
        <f ca="1"/>
        <v>45033</v>
      </c>
      <c r="O100" s="5">
        <f ca="1"/>
        <v>91.624214172363281</v>
      </c>
      <c r="P100" s="5">
        <f ca="1"/>
        <v>98.368507385253906</v>
      </c>
    </row>
    <row r="101" spans="2:16" x14ac:dyDescent="0.5">
      <c r="B101" s="1">
        <v>44517</v>
      </c>
      <c r="C101">
        <v>126.06885528564453</v>
      </c>
      <c r="D101">
        <v>78.008773803710938</v>
      </c>
      <c r="F101" s="51">
        <f t="shared" si="3"/>
        <v>3</v>
      </c>
      <c r="G101" s="51">
        <f t="shared" si="4"/>
        <v>47</v>
      </c>
      <c r="H101" s="51">
        <f t="shared" si="5"/>
        <v>11</v>
      </c>
      <c r="J101" s="4">
        <f ca="1"/>
        <v>45044</v>
      </c>
      <c r="K101" s="5">
        <f ca="1"/>
        <v>117.88497161865234</v>
      </c>
      <c r="L101" s="5">
        <f ca="1"/>
        <v>117.52210998535156</v>
      </c>
      <c r="N101" s="4">
        <f ca="1"/>
        <v>45040</v>
      </c>
      <c r="O101" s="5">
        <f ca="1"/>
        <v>159.4671630859375</v>
      </c>
      <c r="P101" s="5">
        <f ca="1"/>
        <v>86.714347839355469</v>
      </c>
    </row>
    <row r="102" spans="2:16" x14ac:dyDescent="0.5">
      <c r="B102" s="1">
        <v>44518</v>
      </c>
      <c r="C102">
        <v>158.17170715332031</v>
      </c>
      <c r="D102">
        <v>54.063373565673828</v>
      </c>
      <c r="F102" s="51">
        <f t="shared" si="3"/>
        <v>4</v>
      </c>
      <c r="G102" s="51">
        <f t="shared" si="4"/>
        <v>47</v>
      </c>
      <c r="H102" s="51">
        <f t="shared" si="5"/>
        <v>11</v>
      </c>
      <c r="J102" s="4">
        <f ca="1"/>
        <v>45051</v>
      </c>
      <c r="K102" s="5">
        <f ca="1"/>
        <v>69.738273620605469</v>
      </c>
      <c r="L102" s="5">
        <f ca="1"/>
        <v>23.174535751342773</v>
      </c>
      <c r="N102" s="4">
        <f ca="1"/>
        <v>45047</v>
      </c>
      <c r="O102" s="5">
        <f ca="1"/>
        <v>104.60739898681641</v>
      </c>
      <c r="P102" s="5">
        <f ca="1"/>
        <v>111.23776245117188</v>
      </c>
    </row>
    <row r="103" spans="2:16" x14ac:dyDescent="0.5">
      <c r="B103" s="1">
        <v>44519</v>
      </c>
      <c r="C103">
        <v>108.75734710693359</v>
      </c>
      <c r="D103">
        <v>81.316940307617188</v>
      </c>
      <c r="F103" s="51">
        <f t="shared" si="3"/>
        <v>5</v>
      </c>
      <c r="G103" s="51">
        <f t="shared" si="4"/>
        <v>47</v>
      </c>
      <c r="H103" s="51">
        <f t="shared" si="5"/>
        <v>11</v>
      </c>
      <c r="J103" s="4">
        <f ca="1"/>
        <v>45058</v>
      </c>
      <c r="K103" s="5">
        <f ca="1"/>
        <v>146.21684265136719</v>
      </c>
      <c r="L103" s="5">
        <f ca="1"/>
        <v>100.52880096435547</v>
      </c>
      <c r="N103" s="4">
        <f ca="1"/>
        <v>45054</v>
      </c>
      <c r="O103" s="5">
        <f ca="1"/>
        <v>51.758869171142578</v>
      </c>
      <c r="P103" s="5">
        <f ca="1"/>
        <v>58.970916748046875</v>
      </c>
    </row>
    <row r="104" spans="2:16" x14ac:dyDescent="0.5">
      <c r="B104" s="1">
        <v>44522</v>
      </c>
      <c r="C104">
        <v>128.99406433105469</v>
      </c>
      <c r="D104">
        <v>41.151042938232422</v>
      </c>
      <c r="F104" s="51">
        <f t="shared" si="3"/>
        <v>1</v>
      </c>
      <c r="G104" s="51">
        <f t="shared" si="4"/>
        <v>48</v>
      </c>
      <c r="H104" s="51">
        <f t="shared" si="5"/>
        <v>11</v>
      </c>
      <c r="J104" s="4">
        <f ca="1"/>
        <v>45065</v>
      </c>
      <c r="K104" s="5">
        <f ca="1"/>
        <v>160.85305786132813</v>
      </c>
      <c r="L104" s="5">
        <f ca="1"/>
        <v>140.31320190429688</v>
      </c>
      <c r="N104" s="4">
        <f ca="1"/>
        <v>45061</v>
      </c>
      <c r="O104" s="5">
        <f ca="1"/>
        <v>135.86703491210938</v>
      </c>
      <c r="P104" s="5">
        <f ca="1"/>
        <v>116.09899139404297</v>
      </c>
    </row>
    <row r="105" spans="2:16" x14ac:dyDescent="0.5">
      <c r="B105" s="1">
        <v>44523</v>
      </c>
      <c r="C105">
        <v>80.910415649414063</v>
      </c>
      <c r="D105">
        <v>28.468717575073242</v>
      </c>
      <c r="F105" s="51">
        <f t="shared" si="3"/>
        <v>2</v>
      </c>
      <c r="G105" s="51">
        <f t="shared" si="4"/>
        <v>48</v>
      </c>
      <c r="H105" s="51">
        <f t="shared" si="5"/>
        <v>11</v>
      </c>
      <c r="J105" s="4">
        <f ca="1"/>
        <v>45072</v>
      </c>
      <c r="K105" s="5">
        <f ca="1"/>
        <v>61.343845367431641</v>
      </c>
      <c r="L105" s="5">
        <f ca="1"/>
        <v>55.595478057861328</v>
      </c>
      <c r="N105" s="4">
        <f ca="1"/>
        <v>45068</v>
      </c>
      <c r="O105" s="5">
        <f ca="1"/>
        <v>78.2496337890625</v>
      </c>
      <c r="P105" s="5">
        <f ca="1"/>
        <v>39.004386901855469</v>
      </c>
    </row>
    <row r="106" spans="2:16" x14ac:dyDescent="0.5">
      <c r="B106" s="1">
        <v>44524</v>
      </c>
      <c r="C106">
        <v>87.685615539550781</v>
      </c>
      <c r="D106">
        <v>126.26714324951172</v>
      </c>
      <c r="F106" s="51">
        <f t="shared" si="3"/>
        <v>3</v>
      </c>
      <c r="G106" s="51">
        <f t="shared" si="4"/>
        <v>48</v>
      </c>
      <c r="H106" s="51">
        <f t="shared" si="5"/>
        <v>11</v>
      </c>
      <c r="J106" s="4">
        <f ca="1"/>
        <v>45079</v>
      </c>
      <c r="K106" s="5">
        <f ca="1"/>
        <v>129.57322692871094</v>
      </c>
      <c r="L106" s="5">
        <f ca="1"/>
        <v>123.55810546875</v>
      </c>
      <c r="N106" s="4">
        <f ca="1"/>
        <v>45075</v>
      </c>
      <c r="O106" s="5">
        <f ca="1"/>
        <v>44.966983795166016</v>
      </c>
      <c r="P106" s="5">
        <f ca="1"/>
        <v>44.828571319580078</v>
      </c>
    </row>
    <row r="107" spans="2:16" x14ac:dyDescent="0.5">
      <c r="B107" s="1">
        <v>44525</v>
      </c>
      <c r="C107">
        <v>118.09510040283203</v>
      </c>
      <c r="D107">
        <v>47.092636108398438</v>
      </c>
      <c r="F107" s="51">
        <f t="shared" si="3"/>
        <v>4</v>
      </c>
      <c r="G107" s="51">
        <f t="shared" si="4"/>
        <v>48</v>
      </c>
      <c r="H107" s="51">
        <f t="shared" si="5"/>
        <v>11</v>
      </c>
      <c r="J107" s="4">
        <f ca="1"/>
        <v>45086</v>
      </c>
      <c r="K107" s="5">
        <f ca="1"/>
        <v>96.326683044433594</v>
      </c>
      <c r="L107" s="5">
        <f ca="1"/>
        <v>53.350101470947266</v>
      </c>
      <c r="N107" s="4">
        <f ca="1"/>
        <v>45082</v>
      </c>
      <c r="O107" s="5">
        <f ca="1"/>
        <v>107.08731079101563</v>
      </c>
      <c r="P107" s="5">
        <f ca="1"/>
        <v>42.703079223632813</v>
      </c>
    </row>
    <row r="108" spans="2:16" x14ac:dyDescent="0.5">
      <c r="B108" s="1">
        <v>44526</v>
      </c>
      <c r="C108">
        <v>58.977470397949219</v>
      </c>
      <c r="D108">
        <v>9.799321174621582</v>
      </c>
      <c r="F108" s="51">
        <f t="shared" si="3"/>
        <v>5</v>
      </c>
      <c r="G108" s="51">
        <f t="shared" si="4"/>
        <v>48</v>
      </c>
      <c r="H108" s="51">
        <f t="shared" si="5"/>
        <v>11</v>
      </c>
      <c r="J108" s="4">
        <f ca="1"/>
        <v>45093</v>
      </c>
      <c r="K108" s="5">
        <f ca="1"/>
        <v>111.43194580078125</v>
      </c>
      <c r="L108" s="5">
        <f ca="1"/>
        <v>90.890953063964844</v>
      </c>
      <c r="N108" s="4">
        <f ca="1"/>
        <v>45089</v>
      </c>
      <c r="O108" s="5">
        <f ca="1"/>
        <v>65.725555419921875</v>
      </c>
      <c r="P108" s="5">
        <f ca="1"/>
        <v>65.523239135742188</v>
      </c>
    </row>
    <row r="109" spans="2:16" x14ac:dyDescent="0.5">
      <c r="B109" s="1">
        <v>44529</v>
      </c>
      <c r="C109">
        <v>60.781055450439453</v>
      </c>
      <c r="D109">
        <v>20.197990417480469</v>
      </c>
      <c r="F109" s="51">
        <f t="shared" si="3"/>
        <v>1</v>
      </c>
      <c r="G109" s="51">
        <f t="shared" si="4"/>
        <v>49</v>
      </c>
      <c r="H109" s="51">
        <f t="shared" si="5"/>
        <v>11</v>
      </c>
      <c r="J109" s="4">
        <f ca="1"/>
        <v>45100</v>
      </c>
      <c r="K109" s="5">
        <f ca="1"/>
        <v>46.410755157470703</v>
      </c>
      <c r="L109" s="5">
        <f ca="1"/>
        <v>46.267898559570313</v>
      </c>
      <c r="N109" s="4">
        <f ca="1"/>
        <v>45096</v>
      </c>
      <c r="O109" s="5">
        <f ca="1"/>
        <v>107.78419494628906</v>
      </c>
      <c r="P109" s="5">
        <f ca="1"/>
        <v>100.28893280029297</v>
      </c>
    </row>
    <row r="110" spans="2:16" x14ac:dyDescent="0.5">
      <c r="B110" s="1">
        <v>44530</v>
      </c>
      <c r="C110">
        <v>92.789009094238281</v>
      </c>
      <c r="D110">
        <v>18.500679016113281</v>
      </c>
      <c r="F110" s="51">
        <f t="shared" si="3"/>
        <v>2</v>
      </c>
      <c r="G110" s="51">
        <f t="shared" si="4"/>
        <v>49</v>
      </c>
      <c r="H110" s="51">
        <f t="shared" si="5"/>
        <v>11</v>
      </c>
      <c r="J110" s="4">
        <f ca="1"/>
        <v>45107</v>
      </c>
      <c r="K110" s="5">
        <f ca="1"/>
        <v>102.67338562011719</v>
      </c>
      <c r="L110" s="5">
        <f ca="1"/>
        <v>86.195663452148438</v>
      </c>
      <c r="N110" s="4">
        <f ca="1"/>
        <v>45103</v>
      </c>
      <c r="O110" s="5">
        <f ca="1"/>
        <v>169.5130615234375</v>
      </c>
      <c r="P110" s="5">
        <f ca="1"/>
        <v>140.82606506347656</v>
      </c>
    </row>
    <row r="111" spans="2:16" x14ac:dyDescent="0.5">
      <c r="B111" s="1">
        <v>44531</v>
      </c>
      <c r="C111">
        <v>86.94403076171875</v>
      </c>
      <c r="D111">
        <v>17.335281372070313</v>
      </c>
      <c r="F111" s="51">
        <f t="shared" si="3"/>
        <v>3</v>
      </c>
      <c r="G111" s="51">
        <f t="shared" si="4"/>
        <v>49</v>
      </c>
      <c r="H111" s="51">
        <f t="shared" si="5"/>
        <v>12</v>
      </c>
      <c r="J111" s="4">
        <f ca="1"/>
        <v>45114</v>
      </c>
      <c r="K111" s="5">
        <f ca="1"/>
        <v>120.56138610839844</v>
      </c>
      <c r="L111" s="5">
        <f ca="1"/>
        <v>171.70040893554688</v>
      </c>
      <c r="N111" s="4">
        <f ca="1"/>
        <v>45110</v>
      </c>
      <c r="O111" s="5">
        <f ca="1"/>
        <v>45.377639770507813</v>
      </c>
      <c r="P111" s="5">
        <f ca="1"/>
        <v>38.775398254394531</v>
      </c>
    </row>
    <row r="112" spans="2:16" x14ac:dyDescent="0.5">
      <c r="B112" s="1">
        <v>44532</v>
      </c>
      <c r="C112">
        <v>93.124397277832031</v>
      </c>
      <c r="D112">
        <v>26.525070190429688</v>
      </c>
      <c r="F112" s="51">
        <f t="shared" si="3"/>
        <v>4</v>
      </c>
      <c r="G112" s="51">
        <f t="shared" si="4"/>
        <v>49</v>
      </c>
      <c r="H112" s="51">
        <f t="shared" si="5"/>
        <v>12</v>
      </c>
      <c r="J112" s="4">
        <f ca="1"/>
        <v>45121</v>
      </c>
      <c r="K112" s="5">
        <f ca="1"/>
        <v>151.36514282226563</v>
      </c>
      <c r="L112" s="5">
        <f ca="1"/>
        <v>104.46868896484375</v>
      </c>
      <c r="N112" s="4">
        <f ca="1"/>
        <v>45117</v>
      </c>
      <c r="O112" s="5">
        <f ca="1"/>
        <v>138.29804992675781</v>
      </c>
      <c r="P112" s="5">
        <f ca="1"/>
        <v>105.04560089111328</v>
      </c>
    </row>
    <row r="113" spans="2:16" x14ac:dyDescent="0.5">
      <c r="B113" s="1">
        <v>44533</v>
      </c>
      <c r="C113">
        <v>106.17205047607422</v>
      </c>
      <c r="D113">
        <v>42.338092803955078</v>
      </c>
      <c r="F113" s="51">
        <f t="shared" si="3"/>
        <v>5</v>
      </c>
      <c r="G113" s="51">
        <f t="shared" si="4"/>
        <v>49</v>
      </c>
      <c r="H113" s="51">
        <f t="shared" si="5"/>
        <v>12</v>
      </c>
      <c r="J113" s="4">
        <f ca="1"/>
        <v>45128</v>
      </c>
      <c r="K113" s="5">
        <f ca="1"/>
        <v>112.39069366455078</v>
      </c>
      <c r="L113" s="5">
        <f ca="1"/>
        <v>106.14765167236328</v>
      </c>
      <c r="N113" s="4">
        <f ca="1"/>
        <v>45124</v>
      </c>
      <c r="O113" s="5">
        <f ca="1"/>
        <v>110.8536376953125</v>
      </c>
      <c r="P113" s="5">
        <f ca="1"/>
        <v>91.010231018066406</v>
      </c>
    </row>
    <row r="114" spans="2:16" x14ac:dyDescent="0.5">
      <c r="B114" s="1">
        <v>44536</v>
      </c>
      <c r="C114">
        <v>120.544677734375</v>
      </c>
      <c r="D114">
        <v>67.297233581542969</v>
      </c>
      <c r="F114" s="51">
        <f t="shared" si="3"/>
        <v>1</v>
      </c>
      <c r="G114" s="51">
        <f t="shared" si="4"/>
        <v>50</v>
      </c>
      <c r="H114" s="51">
        <f t="shared" si="5"/>
        <v>12</v>
      </c>
      <c r="J114" s="4">
        <f ca="1"/>
        <v>45135</v>
      </c>
      <c r="K114" s="5">
        <f ca="1"/>
        <v>130.33053588867188</v>
      </c>
      <c r="L114" s="5">
        <f ca="1"/>
        <v>97.447021484375</v>
      </c>
      <c r="N114" s="4">
        <f ca="1"/>
        <v>45131</v>
      </c>
      <c r="O114" s="5">
        <f ca="1"/>
        <v>143.43077087402344</v>
      </c>
      <c r="P114" s="5">
        <f ca="1"/>
        <v>163.41630554199219</v>
      </c>
    </row>
    <row r="115" spans="2:16" x14ac:dyDescent="0.5">
      <c r="B115" s="1">
        <v>44537</v>
      </c>
      <c r="C115">
        <v>202.4346923828125</v>
      </c>
      <c r="D115">
        <v>155.9453125</v>
      </c>
      <c r="F115" s="51">
        <f t="shared" si="3"/>
        <v>2</v>
      </c>
      <c r="G115" s="51">
        <f t="shared" si="4"/>
        <v>50</v>
      </c>
      <c r="H115" s="51">
        <f t="shared" si="5"/>
        <v>12</v>
      </c>
      <c r="J115" s="4">
        <f ca="1"/>
        <v>45142</v>
      </c>
      <c r="K115" s="5">
        <f ca="1"/>
        <v>119.37181091308594</v>
      </c>
      <c r="L115" s="5">
        <f ca="1"/>
        <v>95.203498840332031</v>
      </c>
      <c r="N115" s="4">
        <f ca="1"/>
        <v>45138</v>
      </c>
      <c r="O115" s="5">
        <f ca="1"/>
        <v>154.39933776855469</v>
      </c>
      <c r="P115" s="5">
        <f ca="1"/>
        <v>111.94478607177734</v>
      </c>
    </row>
    <row r="116" spans="2:16" x14ac:dyDescent="0.5">
      <c r="B116" s="1">
        <v>44538</v>
      </c>
      <c r="C116">
        <v>145.55889892578125</v>
      </c>
      <c r="D116">
        <v>52.767585754394531</v>
      </c>
      <c r="F116" s="51">
        <f t="shared" si="3"/>
        <v>3</v>
      </c>
      <c r="G116" s="51">
        <f t="shared" si="4"/>
        <v>50</v>
      </c>
      <c r="H116" s="51">
        <f t="shared" si="5"/>
        <v>12</v>
      </c>
      <c r="J116" s="4">
        <f ca="1"/>
        <v>45149</v>
      </c>
      <c r="K116" s="5">
        <f ca="1"/>
        <v>142.3582763671875</v>
      </c>
      <c r="L116" s="5">
        <f ca="1"/>
        <v>76.418510437011719</v>
      </c>
      <c r="N116" s="4">
        <f ca="1"/>
        <v>45145</v>
      </c>
      <c r="O116" s="5">
        <f ca="1"/>
        <v>117.56503295898438</v>
      </c>
      <c r="P116" s="5">
        <f ca="1"/>
        <v>96.520240783691406</v>
      </c>
    </row>
    <row r="117" spans="2:16" x14ac:dyDescent="0.5">
      <c r="B117" s="1">
        <v>44539</v>
      </c>
      <c r="C117">
        <v>104.557373046875</v>
      </c>
      <c r="D117">
        <v>66.331703186035156</v>
      </c>
      <c r="F117" s="51">
        <f t="shared" si="3"/>
        <v>4</v>
      </c>
      <c r="G117" s="51">
        <f t="shared" si="4"/>
        <v>50</v>
      </c>
      <c r="H117" s="51">
        <f t="shared" si="5"/>
        <v>12</v>
      </c>
      <c r="J117" s="4">
        <f ca="1"/>
        <v>45156</v>
      </c>
      <c r="K117" s="5">
        <f ca="1"/>
        <v>77.422279357910156</v>
      </c>
      <c r="L117" s="5">
        <f ca="1"/>
        <v>33.078845977783203</v>
      </c>
      <c r="N117" s="4">
        <f ca="1"/>
        <v>45152</v>
      </c>
      <c r="O117" s="5">
        <f ca="1"/>
        <v>114.96981048583984</v>
      </c>
      <c r="P117" s="5">
        <f ca="1"/>
        <v>143.26991271972656</v>
      </c>
    </row>
    <row r="118" spans="2:16" x14ac:dyDescent="0.5">
      <c r="B118" s="1">
        <v>44540</v>
      </c>
      <c r="C118">
        <v>164.97715759277344</v>
      </c>
      <c r="D118">
        <v>112.53166198730469</v>
      </c>
      <c r="F118" s="51">
        <f t="shared" si="3"/>
        <v>5</v>
      </c>
      <c r="G118" s="51">
        <f t="shared" si="4"/>
        <v>50</v>
      </c>
      <c r="H118" s="51">
        <f t="shared" si="5"/>
        <v>12</v>
      </c>
      <c r="J118" s="4">
        <f ca="1"/>
        <v>45163</v>
      </c>
      <c r="K118" s="5">
        <f ca="1"/>
        <v>40.256900787353516</v>
      </c>
      <c r="L118" s="5">
        <f ca="1"/>
        <v>11.466567039489746</v>
      </c>
      <c r="N118" s="4">
        <f ca="1"/>
        <v>45159</v>
      </c>
      <c r="O118" s="5">
        <f ca="1"/>
        <v>97.224212646484375</v>
      </c>
      <c r="P118" s="5">
        <f ca="1"/>
        <v>83.078521728515625</v>
      </c>
    </row>
    <row r="119" spans="2:16" x14ac:dyDescent="0.5">
      <c r="B119" s="1">
        <v>44543</v>
      </c>
      <c r="C119">
        <v>110.41893005371094</v>
      </c>
      <c r="D119">
        <v>10.483718872070313</v>
      </c>
      <c r="F119" s="51">
        <f t="shared" si="3"/>
        <v>1</v>
      </c>
      <c r="G119" s="51">
        <f t="shared" si="4"/>
        <v>51</v>
      </c>
      <c r="H119" s="51">
        <f t="shared" si="5"/>
        <v>12</v>
      </c>
      <c r="J119" s="4">
        <f ca="1"/>
        <v>45170</v>
      </c>
      <c r="K119" s="5">
        <f ca="1"/>
        <v>73.48699951171875</v>
      </c>
      <c r="L119" s="5">
        <f ca="1"/>
        <v>45.083564758300781</v>
      </c>
      <c r="N119" s="4">
        <f ca="1"/>
        <v>45166</v>
      </c>
      <c r="O119" s="5">
        <f ca="1"/>
        <v>75.441505432128906</v>
      </c>
      <c r="P119" s="5">
        <f ca="1"/>
        <v>68.372077941894531</v>
      </c>
    </row>
    <row r="120" spans="2:16" x14ac:dyDescent="0.5">
      <c r="B120" s="1">
        <v>44544</v>
      </c>
      <c r="C120">
        <v>129.90461730957031</v>
      </c>
      <c r="D120">
        <v>101.75373840332031</v>
      </c>
      <c r="F120" s="51">
        <f t="shared" si="3"/>
        <v>2</v>
      </c>
      <c r="G120" s="51">
        <f t="shared" si="4"/>
        <v>51</v>
      </c>
      <c r="H120" s="51">
        <f t="shared" si="5"/>
        <v>12</v>
      </c>
      <c r="J120" s="4">
        <f ca="1"/>
        <v>45177</v>
      </c>
      <c r="K120" s="5">
        <f ca="1"/>
        <v>80.14276123046875</v>
      </c>
      <c r="L120" s="5">
        <f ca="1"/>
        <v>95.875297546386719</v>
      </c>
      <c r="N120" s="4">
        <f ca="1"/>
        <v>45173</v>
      </c>
      <c r="O120" s="5">
        <f ca="1"/>
        <v>100.61537170410156</v>
      </c>
      <c r="P120" s="5">
        <f ca="1"/>
        <v>61.7265625</v>
      </c>
    </row>
    <row r="121" spans="2:16" x14ac:dyDescent="0.5">
      <c r="B121" s="1">
        <v>44545</v>
      </c>
      <c r="C121">
        <v>72.012344360351563</v>
      </c>
      <c r="D121">
        <v>26.921504974365234</v>
      </c>
      <c r="F121" s="51">
        <f t="shared" si="3"/>
        <v>3</v>
      </c>
      <c r="G121" s="51">
        <f t="shared" si="4"/>
        <v>51</v>
      </c>
      <c r="H121" s="51">
        <f t="shared" si="5"/>
        <v>12</v>
      </c>
      <c r="J121" s="4">
        <f ca="1"/>
        <v>45184</v>
      </c>
      <c r="K121" s="5">
        <f ca="1"/>
        <v>106.68494415283203</v>
      </c>
      <c r="L121" s="5">
        <f ca="1"/>
        <v>85.085250854492188</v>
      </c>
      <c r="N121" s="4">
        <f ca="1"/>
        <v>45180</v>
      </c>
      <c r="O121" s="5">
        <f ca="1"/>
        <v>93.499893188476563</v>
      </c>
      <c r="P121" s="5">
        <f ca="1"/>
        <v>39.948040008544922</v>
      </c>
    </row>
    <row r="122" spans="2:16" x14ac:dyDescent="0.5">
      <c r="B122" s="1">
        <v>44546</v>
      </c>
      <c r="C122">
        <v>136.24957275390625</v>
      </c>
      <c r="D122">
        <v>59.425704956054688</v>
      </c>
      <c r="F122" s="51">
        <f t="shared" si="3"/>
        <v>4</v>
      </c>
      <c r="G122" s="51">
        <f t="shared" si="4"/>
        <v>51</v>
      </c>
      <c r="H122" s="51">
        <f t="shared" si="5"/>
        <v>12</v>
      </c>
      <c r="J122" s="4">
        <f ca="1"/>
        <v>45191</v>
      </c>
      <c r="K122" s="5">
        <f ca="1"/>
        <v>131.62521362304688</v>
      </c>
      <c r="L122" s="5">
        <f ca="1"/>
        <v>109.35003662109375</v>
      </c>
      <c r="N122" s="4">
        <f ca="1"/>
        <v>45187</v>
      </c>
      <c r="O122" s="5">
        <f ca="1"/>
        <v>114.69174957275391</v>
      </c>
      <c r="P122" s="5">
        <f ca="1"/>
        <v>94.161300659179688</v>
      </c>
    </row>
    <row r="123" spans="2:16" x14ac:dyDescent="0.5">
      <c r="B123" s="1">
        <v>44547</v>
      </c>
      <c r="C123">
        <v>95.44012451171875</v>
      </c>
      <c r="D123">
        <v>71.359764099121094</v>
      </c>
      <c r="F123" s="51">
        <f t="shared" si="3"/>
        <v>5</v>
      </c>
      <c r="G123" s="51">
        <f t="shared" si="4"/>
        <v>51</v>
      </c>
      <c r="H123" s="51">
        <f t="shared" si="5"/>
        <v>12</v>
      </c>
      <c r="J123" s="4">
        <f ca="1"/>
        <v>45196</v>
      </c>
      <c r="K123" s="5">
        <f ca="1"/>
        <v>101.46604156494141</v>
      </c>
      <c r="L123" s="5">
        <f ca="1"/>
        <v>47.601749420166016</v>
      </c>
      <c r="N123" s="4">
        <f ca="1"/>
        <v>45194</v>
      </c>
      <c r="O123" s="5">
        <f ca="1"/>
        <v>109.96076202392578</v>
      </c>
      <c r="P123" s="5">
        <f ca="1"/>
        <v>41.108356475830078</v>
      </c>
    </row>
    <row r="124" spans="2:16" x14ac:dyDescent="0.5">
      <c r="B124" s="1">
        <v>44550</v>
      </c>
      <c r="C124">
        <v>53.086025238037109</v>
      </c>
      <c r="D124">
        <v>21.169046401977539</v>
      </c>
      <c r="F124" s="51">
        <f t="shared" si="3"/>
        <v>1</v>
      </c>
      <c r="G124" s="51">
        <f t="shared" si="4"/>
        <v>52</v>
      </c>
      <c r="H124" s="51">
        <f t="shared" si="5"/>
        <v>12</v>
      </c>
      <c r="J124" s="4">
        <f ca="1"/>
        <v>45205</v>
      </c>
      <c r="K124" s="5">
        <f ca="1"/>
        <v>161.30764770507813</v>
      </c>
      <c r="L124" s="5">
        <f ca="1"/>
        <v>91.892074584960938</v>
      </c>
      <c r="N124" s="4">
        <f ca="1"/>
        <v>45203</v>
      </c>
      <c r="O124" s="5">
        <f ca="1"/>
        <v>61.240749359130859</v>
      </c>
      <c r="P124" s="5">
        <f ca="1"/>
        <v>66.602447509765625</v>
      </c>
    </row>
    <row r="125" spans="2:16" x14ac:dyDescent="0.5">
      <c r="B125" s="1">
        <v>44551</v>
      </c>
      <c r="C125">
        <v>101.40513610839844</v>
      </c>
      <c r="D125">
        <v>19.255809783935547</v>
      </c>
      <c r="F125" s="51">
        <f t="shared" si="3"/>
        <v>2</v>
      </c>
      <c r="G125" s="51">
        <f t="shared" si="4"/>
        <v>52</v>
      </c>
      <c r="H125" s="51">
        <f t="shared" si="5"/>
        <v>12</v>
      </c>
      <c r="J125" s="4">
        <f ca="1"/>
        <v>45212</v>
      </c>
      <c r="K125" s="5">
        <f ca="1"/>
        <v>287.31454467773438</v>
      </c>
      <c r="L125" s="5">
        <f ca="1"/>
        <v>292.04644775390625</v>
      </c>
      <c r="N125" s="4">
        <f ca="1"/>
        <v>45208</v>
      </c>
      <c r="O125" s="5">
        <f ca="1"/>
        <v>227.07118225097656</v>
      </c>
      <c r="P125" s="5">
        <f ca="1"/>
        <v>279.63629150390625</v>
      </c>
    </row>
    <row r="126" spans="2:16" x14ac:dyDescent="0.5">
      <c r="B126" s="1">
        <v>44552</v>
      </c>
      <c r="C126">
        <v>141.33622741699219</v>
      </c>
      <c r="D126">
        <v>17.612646102905273</v>
      </c>
      <c r="F126" s="51">
        <f t="shared" si="3"/>
        <v>3</v>
      </c>
      <c r="G126" s="51">
        <f t="shared" si="4"/>
        <v>52</v>
      </c>
      <c r="H126" s="51">
        <f t="shared" si="5"/>
        <v>12</v>
      </c>
      <c r="J126" s="4">
        <f ca="1"/>
        <v>45219</v>
      </c>
      <c r="K126" s="5">
        <f ca="1"/>
        <v>298.62881469726563</v>
      </c>
      <c r="L126" s="5">
        <f ca="1"/>
        <v>363.86727905273438</v>
      </c>
      <c r="N126" s="4">
        <f ca="1"/>
        <v>45215</v>
      </c>
      <c r="O126" s="5">
        <f ca="1"/>
        <v>290.34457397460938</v>
      </c>
      <c r="P126" s="5">
        <f ca="1"/>
        <v>381.54888916015625</v>
      </c>
    </row>
    <row r="127" spans="2:16" x14ac:dyDescent="0.5">
      <c r="B127" s="1">
        <v>44553</v>
      </c>
      <c r="C127">
        <v>135.30911254882813</v>
      </c>
      <c r="D127">
        <v>59.952278137207031</v>
      </c>
      <c r="F127" s="51">
        <f t="shared" si="3"/>
        <v>4</v>
      </c>
      <c r="G127" s="51">
        <f t="shared" si="4"/>
        <v>52</v>
      </c>
      <c r="H127" s="51">
        <f t="shared" si="5"/>
        <v>12</v>
      </c>
      <c r="J127" s="4">
        <f ca="1"/>
        <v>45226</v>
      </c>
      <c r="K127" s="5">
        <f ca="1"/>
        <v>251.86463928222656</v>
      </c>
      <c r="L127" s="5">
        <f ca="1"/>
        <v>283.84017944335938</v>
      </c>
      <c r="N127" s="4">
        <f ca="1"/>
        <v>45222</v>
      </c>
      <c r="O127" s="5">
        <f ca="1"/>
        <v>312.774658203125</v>
      </c>
      <c r="P127" s="5">
        <f ca="1"/>
        <v>467.71783447265625</v>
      </c>
    </row>
    <row r="128" spans="2:16" x14ac:dyDescent="0.5">
      <c r="B128" s="1">
        <v>44554</v>
      </c>
      <c r="C128">
        <v>135.71977233886719</v>
      </c>
      <c r="D128">
        <v>60.134227752685547</v>
      </c>
      <c r="F128" s="51">
        <f t="shared" si="3"/>
        <v>5</v>
      </c>
      <c r="G128" s="51">
        <f t="shared" si="4"/>
        <v>52</v>
      </c>
      <c r="H128" s="51">
        <f t="shared" si="5"/>
        <v>12</v>
      </c>
      <c r="J128" s="4">
        <f ca="1"/>
        <v>45233</v>
      </c>
      <c r="K128" s="5">
        <f ca="1"/>
        <v>174.92106628417969</v>
      </c>
      <c r="L128" s="5">
        <f ca="1"/>
        <v>261.573974609375</v>
      </c>
      <c r="N128" s="4">
        <f ca="1"/>
        <v>45229</v>
      </c>
      <c r="O128" s="5">
        <f ca="1"/>
        <v>205.43055725097656</v>
      </c>
      <c r="P128" s="5">
        <f ca="1"/>
        <v>191.99833679199219</v>
      </c>
    </row>
    <row r="129" spans="2:16" x14ac:dyDescent="0.5">
      <c r="B129" s="1">
        <v>44557</v>
      </c>
      <c r="C129">
        <v>78.870658874511719</v>
      </c>
      <c r="D129">
        <v>17.472864151000977</v>
      </c>
      <c r="F129" s="51">
        <f t="shared" si="3"/>
        <v>1</v>
      </c>
      <c r="G129" s="51">
        <f t="shared" si="4"/>
        <v>53</v>
      </c>
      <c r="H129" s="51">
        <f t="shared" si="5"/>
        <v>12</v>
      </c>
      <c r="J129" s="4">
        <f ca="1"/>
        <v>45240</v>
      </c>
      <c r="K129" s="5">
        <f ca="1"/>
        <v>180.98466491699219</v>
      </c>
      <c r="L129" s="5">
        <f ca="1"/>
        <v>229.63510131835938</v>
      </c>
      <c r="N129" s="4">
        <f ca="1"/>
        <v>45236</v>
      </c>
      <c r="O129" s="5">
        <f ca="1"/>
        <v>182.90251159667969</v>
      </c>
      <c r="P129" s="5">
        <f ca="1"/>
        <v>229.61273193359375</v>
      </c>
    </row>
    <row r="130" spans="2:16" x14ac:dyDescent="0.5">
      <c r="B130" s="1">
        <v>44558</v>
      </c>
      <c r="C130">
        <v>58.890094757080078</v>
      </c>
      <c r="D130">
        <v>14.677206039428711</v>
      </c>
      <c r="F130" s="51">
        <f t="shared" si="3"/>
        <v>2</v>
      </c>
      <c r="G130" s="51">
        <f t="shared" si="4"/>
        <v>53</v>
      </c>
      <c r="H130" s="51">
        <f t="shared" si="5"/>
        <v>12</v>
      </c>
      <c r="J130" s="4">
        <f ca="1"/>
        <v>45247</v>
      </c>
      <c r="K130" s="5">
        <f ca="1"/>
        <v>149.48410034179688</v>
      </c>
      <c r="L130" s="5">
        <f ca="1"/>
        <v>178.82876586914063</v>
      </c>
      <c r="N130" s="4">
        <f ca="1"/>
        <v>45243</v>
      </c>
      <c r="O130" s="5">
        <f ca="1"/>
        <v>131.046630859375</v>
      </c>
      <c r="P130" s="5">
        <f ca="1"/>
        <v>159.67509460449219</v>
      </c>
    </row>
    <row r="131" spans="2:16" x14ac:dyDescent="0.5">
      <c r="B131" s="1">
        <v>44559</v>
      </c>
      <c r="C131">
        <v>37.888847351074219</v>
      </c>
      <c r="D131">
        <v>21.584125518798828</v>
      </c>
      <c r="F131" s="51">
        <f t="shared" si="3"/>
        <v>3</v>
      </c>
      <c r="G131" s="51">
        <f t="shared" si="4"/>
        <v>53</v>
      </c>
      <c r="H131" s="51">
        <f t="shared" si="5"/>
        <v>12</v>
      </c>
      <c r="J131" s="4">
        <f ca="1"/>
        <v>45254</v>
      </c>
      <c r="K131" s="5">
        <f ca="1"/>
        <v>152.79371643066406</v>
      </c>
      <c r="L131" s="5">
        <f ca="1"/>
        <v>231.53157043457031</v>
      </c>
      <c r="N131" s="4">
        <f ca="1"/>
        <v>45250</v>
      </c>
      <c r="O131" s="5">
        <f ca="1"/>
        <v>204.90109252929688</v>
      </c>
      <c r="P131" s="5">
        <f ca="1"/>
        <v>217.888427734375</v>
      </c>
    </row>
    <row r="132" spans="2:16" x14ac:dyDescent="0.5">
      <c r="B132" s="1">
        <v>44560</v>
      </c>
      <c r="C132">
        <v>147.22523498535156</v>
      </c>
      <c r="D132">
        <v>56.450794219970703</v>
      </c>
      <c r="F132" s="51">
        <f t="shared" si="3"/>
        <v>4</v>
      </c>
      <c r="G132" s="51">
        <f t="shared" si="4"/>
        <v>53</v>
      </c>
      <c r="H132" s="51">
        <f t="shared" si="5"/>
        <v>12</v>
      </c>
      <c r="J132" s="4">
        <f ca="1"/>
        <v>45261</v>
      </c>
      <c r="K132" s="5">
        <f ca="1"/>
        <v>94.814102172851563</v>
      </c>
      <c r="L132" s="5">
        <f ca="1"/>
        <v>106.33753967285156</v>
      </c>
      <c r="N132" s="4">
        <f ca="1"/>
        <v>45257</v>
      </c>
      <c r="O132" s="5">
        <f ca="1"/>
        <v>166.35165405273438</v>
      </c>
      <c r="P132" s="5">
        <f ca="1"/>
        <v>173.05003356933594</v>
      </c>
    </row>
    <row r="133" spans="2:16" x14ac:dyDescent="0.5">
      <c r="B133" s="1">
        <v>44561</v>
      </c>
      <c r="C133">
        <v>76.591156005859375</v>
      </c>
      <c r="D133">
        <v>35.679960250854492</v>
      </c>
      <c r="F133" s="51">
        <f t="shared" si="3"/>
        <v>5</v>
      </c>
      <c r="G133" s="51">
        <f t="shared" si="4"/>
        <v>53</v>
      </c>
      <c r="H133" s="51">
        <f t="shared" si="5"/>
        <v>12</v>
      </c>
      <c r="J133" s="4">
        <f ca="1"/>
        <v>45268</v>
      </c>
      <c r="K133" s="5">
        <f ca="1"/>
        <v>153.52363586425781</v>
      </c>
      <c r="L133" s="5">
        <f ca="1"/>
        <v>188.37054443359375</v>
      </c>
      <c r="N133" s="4">
        <f ca="1"/>
        <v>45264</v>
      </c>
      <c r="O133" s="5">
        <f ca="1"/>
        <v>194.85691833496094</v>
      </c>
      <c r="P133" s="5">
        <f ca="1"/>
        <v>259.009521484375</v>
      </c>
    </row>
    <row r="134" spans="2:16" x14ac:dyDescent="0.5">
      <c r="B134" s="1">
        <v>44564</v>
      </c>
      <c r="C134">
        <v>52.343059539794922</v>
      </c>
      <c r="D134">
        <v>14.909126281738281</v>
      </c>
      <c r="F134" s="51">
        <f t="shared" ref="F134:F197" si="6">WEEKDAY(B134,2)</f>
        <v>1</v>
      </c>
      <c r="G134" s="51">
        <f t="shared" si="4"/>
        <v>2</v>
      </c>
      <c r="H134" s="51">
        <f t="shared" si="5"/>
        <v>1</v>
      </c>
      <c r="J134" s="4">
        <f ca="1"/>
        <v>45275</v>
      </c>
      <c r="K134" s="5">
        <f ca="1"/>
        <v>169.25527954101563</v>
      </c>
      <c r="L134" s="5">
        <f ca="1"/>
        <v>204.89164733886719</v>
      </c>
      <c r="N134" s="4">
        <f ca="1"/>
        <v>45271</v>
      </c>
      <c r="O134" s="5">
        <f ca="1"/>
        <v>153.77490234375</v>
      </c>
      <c r="P134" s="5">
        <f ca="1"/>
        <v>140.52642822265625</v>
      </c>
    </row>
    <row r="135" spans="2:16" x14ac:dyDescent="0.5">
      <c r="B135" s="1">
        <v>44565</v>
      </c>
      <c r="C135">
        <v>88.963111877441406</v>
      </c>
      <c r="D135">
        <v>10.434032440185547</v>
      </c>
      <c r="F135" s="51">
        <f t="shared" si="6"/>
        <v>2</v>
      </c>
      <c r="G135" s="51">
        <f t="shared" ref="G135:G198" si="7">WEEKNUM(B135)</f>
        <v>2</v>
      </c>
      <c r="H135" s="51">
        <f t="shared" ref="H135:H198" si="8">MONTH(B135)</f>
        <v>1</v>
      </c>
      <c r="J135" s="4">
        <f ca="1"/>
        <v>45282</v>
      </c>
      <c r="K135" s="5">
        <f ca="1"/>
        <v>89.367828369140625</v>
      </c>
      <c r="L135" s="5">
        <f ca="1"/>
        <v>71.274200439453125</v>
      </c>
      <c r="N135" s="4">
        <f ca="1"/>
        <v>45278</v>
      </c>
      <c r="O135" s="5">
        <f ca="1"/>
        <v>144.02468872070313</v>
      </c>
      <c r="P135" s="5">
        <f ca="1"/>
        <v>237.22137451171875</v>
      </c>
    </row>
    <row r="136" spans="2:16" x14ac:dyDescent="0.5">
      <c r="B136" s="1">
        <v>44566</v>
      </c>
      <c r="C136">
        <v>96.482551574707031</v>
      </c>
      <c r="D136">
        <v>82.444770812988281</v>
      </c>
      <c r="F136" s="51">
        <f t="shared" si="6"/>
        <v>3</v>
      </c>
      <c r="G136" s="51">
        <f t="shared" si="7"/>
        <v>2</v>
      </c>
      <c r="H136" s="51">
        <f t="shared" si="8"/>
        <v>1</v>
      </c>
      <c r="J136" s="4">
        <f ca="1"/>
        <v>45289</v>
      </c>
      <c r="K136" s="5">
        <f ca="1"/>
        <v>221.28489685058594</v>
      </c>
      <c r="L136" s="5">
        <f ca="1"/>
        <v>213.91879272460938</v>
      </c>
      <c r="N136" s="4">
        <f ca="1"/>
        <v>45286</v>
      </c>
      <c r="O136" s="5">
        <f ca="1"/>
        <v>139.57447814941406</v>
      </c>
      <c r="P136" s="5">
        <f ca="1"/>
        <v>222.63177490234375</v>
      </c>
    </row>
    <row r="137" spans="2:16" x14ac:dyDescent="0.5">
      <c r="B137" s="1">
        <v>44567</v>
      </c>
      <c r="C137">
        <v>70.014640808105469</v>
      </c>
      <c r="D137">
        <v>69.79913330078125</v>
      </c>
      <c r="F137" s="51">
        <f t="shared" si="6"/>
        <v>4</v>
      </c>
      <c r="G137" s="51">
        <f t="shared" si="7"/>
        <v>2</v>
      </c>
      <c r="H137" s="51">
        <f t="shared" si="8"/>
        <v>1</v>
      </c>
      <c r="J137" s="4">
        <f ca="1"/>
        <v>45296</v>
      </c>
      <c r="K137" s="5">
        <f ca="1"/>
        <v>167.4893798828125</v>
      </c>
      <c r="L137" s="5">
        <f ca="1"/>
        <v>197.89491271972656</v>
      </c>
      <c r="N137" s="4">
        <f ca="1"/>
        <v>45293</v>
      </c>
      <c r="O137" s="5">
        <f ca="1"/>
        <v>131.12246704101563</v>
      </c>
      <c r="P137" s="5">
        <f ca="1"/>
        <v>192.63832092285156</v>
      </c>
    </row>
    <row r="138" spans="2:16" x14ac:dyDescent="0.5">
      <c r="B138" s="1">
        <v>44568</v>
      </c>
      <c r="C138">
        <v>118.95960998535156</v>
      </c>
      <c r="D138">
        <v>72.980583190917969</v>
      </c>
      <c r="F138" s="51">
        <f t="shared" si="6"/>
        <v>5</v>
      </c>
      <c r="G138" s="51">
        <f t="shared" si="7"/>
        <v>2</v>
      </c>
      <c r="H138" s="51">
        <f t="shared" si="8"/>
        <v>1</v>
      </c>
      <c r="J138" s="4">
        <f ca="1"/>
        <v>45303</v>
      </c>
      <c r="K138" s="5">
        <f ca="1"/>
        <v>210.59278869628906</v>
      </c>
      <c r="L138" s="5">
        <f ca="1"/>
        <v>238.31544494628906</v>
      </c>
      <c r="N138" s="4">
        <f ca="1"/>
        <v>45299</v>
      </c>
      <c r="O138" s="5">
        <f ca="1"/>
        <v>106.62770843505859</v>
      </c>
      <c r="P138" s="5">
        <f ca="1"/>
        <v>141.732666015625</v>
      </c>
    </row>
    <row r="139" spans="2:16" x14ac:dyDescent="0.5">
      <c r="B139" s="1">
        <v>44571</v>
      </c>
      <c r="C139">
        <v>130.00657653808594</v>
      </c>
      <c r="D139">
        <v>51.842563629150391</v>
      </c>
      <c r="F139" s="51">
        <f t="shared" si="6"/>
        <v>1</v>
      </c>
      <c r="G139" s="51">
        <f t="shared" si="7"/>
        <v>3</v>
      </c>
      <c r="H139" s="51">
        <f t="shared" si="8"/>
        <v>1</v>
      </c>
      <c r="J139" s="4">
        <f ca="1"/>
        <v>45310</v>
      </c>
      <c r="K139" s="5">
        <f ca="1"/>
        <v>207.40583801269531</v>
      </c>
      <c r="L139" s="5">
        <f ca="1"/>
        <v>212.67507934570313</v>
      </c>
      <c r="N139" s="4">
        <f ca="1"/>
        <v>45306</v>
      </c>
      <c r="O139" s="5">
        <f ca="1"/>
        <v>106.39939117431641</v>
      </c>
      <c r="P139" s="5">
        <f ca="1"/>
        <v>141.42916870117188</v>
      </c>
    </row>
    <row r="140" spans="2:16" x14ac:dyDescent="0.5">
      <c r="B140" s="1">
        <v>44572</v>
      </c>
      <c r="C140">
        <v>188.91300964355469</v>
      </c>
      <c r="D140">
        <v>78.836448669433594</v>
      </c>
      <c r="F140" s="51">
        <f t="shared" si="6"/>
        <v>2</v>
      </c>
      <c r="G140" s="51">
        <f t="shared" si="7"/>
        <v>3</v>
      </c>
      <c r="H140" s="51">
        <f t="shared" si="8"/>
        <v>1</v>
      </c>
      <c r="J140" s="4">
        <f ca="1"/>
        <v>45317</v>
      </c>
      <c r="K140" s="5">
        <f ca="1"/>
        <v>141.32115173339844</v>
      </c>
      <c r="L140" s="5">
        <f ca="1"/>
        <v>191.60514831542969</v>
      </c>
      <c r="N140" s="4">
        <f ca="1"/>
        <v>45313</v>
      </c>
      <c r="O140" s="5">
        <f ca="1"/>
        <v>186.62353515625</v>
      </c>
      <c r="P140" s="5">
        <f ca="1"/>
        <v>239.20596313476563</v>
      </c>
    </row>
    <row r="141" spans="2:16" x14ac:dyDescent="0.5">
      <c r="B141" s="1">
        <v>44573</v>
      </c>
      <c r="C141">
        <v>78.213401794433594</v>
      </c>
      <c r="D141">
        <v>36.693016052246094</v>
      </c>
      <c r="F141" s="51">
        <f t="shared" si="6"/>
        <v>3</v>
      </c>
      <c r="G141" s="51">
        <f t="shared" si="7"/>
        <v>3</v>
      </c>
      <c r="H141" s="51">
        <f t="shared" si="8"/>
        <v>1</v>
      </c>
      <c r="J141" s="4">
        <f ca="1"/>
        <v>45324</v>
      </c>
      <c r="K141" s="5">
        <f ca="1"/>
        <v>171.52455139160156</v>
      </c>
      <c r="L141" s="5">
        <f ca="1"/>
        <v>245.80757141113281</v>
      </c>
      <c r="N141" s="4">
        <f ca="1"/>
        <v>45320</v>
      </c>
      <c r="O141" s="5">
        <f ca="1"/>
        <v>140.53317260742188</v>
      </c>
      <c r="P141" s="5">
        <f ca="1"/>
        <v>200.14372253417969</v>
      </c>
    </row>
    <row r="142" spans="2:16" x14ac:dyDescent="0.5">
      <c r="B142" s="1">
        <v>44574</v>
      </c>
      <c r="C142">
        <v>170.64743041992188</v>
      </c>
      <c r="D142">
        <v>100.07186126708984</v>
      </c>
      <c r="F142" s="51">
        <f t="shared" si="6"/>
        <v>4</v>
      </c>
      <c r="G142" s="51">
        <f t="shared" si="7"/>
        <v>3</v>
      </c>
      <c r="H142" s="51">
        <f t="shared" si="8"/>
        <v>1</v>
      </c>
      <c r="J142" s="4">
        <f ca="1"/>
        <v>45331</v>
      </c>
      <c r="K142" s="5">
        <f ca="1"/>
        <v>194.52998352050781</v>
      </c>
      <c r="L142" s="5">
        <f ca="1"/>
        <v>277.04458618164063</v>
      </c>
      <c r="N142" s="4">
        <f ca="1"/>
        <v>45327</v>
      </c>
      <c r="O142" s="5">
        <f ca="1"/>
        <v>125.87757110595703</v>
      </c>
      <c r="P142" s="5">
        <f ca="1"/>
        <v>145.30433654785156</v>
      </c>
    </row>
    <row r="143" spans="2:16" x14ac:dyDescent="0.5">
      <c r="B143" s="1">
        <v>44575</v>
      </c>
      <c r="C143">
        <v>133.57127380371094</v>
      </c>
      <c r="D143">
        <v>17.754684448242188</v>
      </c>
      <c r="F143" s="51">
        <f t="shared" si="6"/>
        <v>5</v>
      </c>
      <c r="G143" s="51">
        <f t="shared" si="7"/>
        <v>3</v>
      </c>
      <c r="H143" s="51">
        <f t="shared" si="8"/>
        <v>1</v>
      </c>
      <c r="J143" s="4">
        <f ca="1"/>
        <v>45338</v>
      </c>
      <c r="K143" s="5">
        <f ca="1"/>
        <v>160.93446350097656</v>
      </c>
      <c r="L143" s="5">
        <f ca="1"/>
        <v>133.69923400878906</v>
      </c>
      <c r="N143" s="4">
        <f ca="1"/>
        <v>45334</v>
      </c>
      <c r="O143" s="5">
        <f ca="1"/>
        <v>156.3873291015625</v>
      </c>
      <c r="P143" s="5">
        <f ca="1"/>
        <v>184.25248718261719</v>
      </c>
    </row>
    <row r="144" spans="2:16" x14ac:dyDescent="0.5">
      <c r="B144" s="1">
        <v>44578</v>
      </c>
      <c r="C144">
        <v>109.26873016357422</v>
      </c>
      <c r="D144">
        <v>137.59880065917969</v>
      </c>
      <c r="F144" s="51">
        <f t="shared" si="6"/>
        <v>1</v>
      </c>
      <c r="G144" s="51">
        <f t="shared" si="7"/>
        <v>4</v>
      </c>
      <c r="H144" s="51">
        <f t="shared" si="8"/>
        <v>1</v>
      </c>
      <c r="J144" s="4">
        <f ca="1"/>
        <v>45345</v>
      </c>
      <c r="K144" s="5">
        <f ca="1"/>
        <v>167.06863403320313</v>
      </c>
      <c r="L144" s="5">
        <f ca="1"/>
        <v>149.32461547851563</v>
      </c>
      <c r="N144" s="4">
        <f ca="1"/>
        <v>45341</v>
      </c>
      <c r="O144" s="5">
        <f ca="1"/>
        <v>167.81730651855469</v>
      </c>
      <c r="P144" s="5">
        <f ca="1"/>
        <v>218.21836853027344</v>
      </c>
    </row>
    <row r="145" spans="2:16" x14ac:dyDescent="0.5">
      <c r="B145" s="1">
        <v>44579</v>
      </c>
      <c r="C145">
        <v>138.82148742675781</v>
      </c>
      <c r="D145">
        <v>114.53310394287109</v>
      </c>
      <c r="F145" s="51">
        <f t="shared" si="6"/>
        <v>2</v>
      </c>
      <c r="G145" s="51">
        <f t="shared" si="7"/>
        <v>4</v>
      </c>
      <c r="H145" s="51">
        <f t="shared" si="8"/>
        <v>1</v>
      </c>
      <c r="J145" s="4">
        <f ca="1"/>
        <v>45352</v>
      </c>
      <c r="K145" s="5">
        <f ca="1"/>
        <v>155.183349609375</v>
      </c>
      <c r="L145" s="5">
        <f ca="1"/>
        <v>130.90481567382813</v>
      </c>
      <c r="N145" s="4">
        <f ca="1"/>
        <v>45348</v>
      </c>
      <c r="O145" s="5">
        <f ca="1"/>
        <v>200.9716796875</v>
      </c>
      <c r="P145" s="5">
        <f ca="1"/>
        <v>276.34906005859375</v>
      </c>
    </row>
    <row r="146" spans="2:16" x14ac:dyDescent="0.5">
      <c r="B146" s="1">
        <v>44580</v>
      </c>
      <c r="C146">
        <v>153.562744140625</v>
      </c>
      <c r="D146">
        <v>52.488021850585938</v>
      </c>
      <c r="F146" s="51">
        <f t="shared" si="6"/>
        <v>3</v>
      </c>
      <c r="G146" s="51">
        <f t="shared" si="7"/>
        <v>4</v>
      </c>
      <c r="H146" s="51">
        <f t="shared" si="8"/>
        <v>1</v>
      </c>
      <c r="J146" s="4">
        <f ca="1"/>
        <v>45359</v>
      </c>
      <c r="K146" s="5">
        <f ca="1"/>
        <v>183.72224426269531</v>
      </c>
      <c r="L146" s="5">
        <f ca="1"/>
        <v>177.60652160644531</v>
      </c>
      <c r="N146" s="4">
        <f ca="1"/>
        <v>45355</v>
      </c>
      <c r="O146" s="5">
        <f ca="1"/>
        <v>170.75091552734375</v>
      </c>
      <c r="P146" s="5">
        <f ca="1"/>
        <v>177.03433227539063</v>
      </c>
    </row>
    <row r="147" spans="2:16" x14ac:dyDescent="0.5">
      <c r="B147" s="1">
        <v>44581</v>
      </c>
      <c r="C147">
        <v>136.37397766113281</v>
      </c>
      <c r="D147">
        <v>26.313716888427734</v>
      </c>
      <c r="F147" s="51">
        <f t="shared" si="6"/>
        <v>4</v>
      </c>
      <c r="G147" s="51">
        <f t="shared" si="7"/>
        <v>4</v>
      </c>
      <c r="H147" s="51">
        <f t="shared" si="8"/>
        <v>1</v>
      </c>
      <c r="J147" s="4">
        <f ca="1"/>
        <v>45366</v>
      </c>
      <c r="K147" s="5">
        <f ca="1"/>
        <v>138.02365112304688</v>
      </c>
      <c r="L147" s="5">
        <f ca="1"/>
        <v>183.46507263183594</v>
      </c>
      <c r="N147" s="4">
        <f ca="1"/>
        <v>45362</v>
      </c>
      <c r="O147" s="5">
        <f ca="1"/>
        <v>155.80584716796875</v>
      </c>
      <c r="P147" s="5">
        <f ca="1"/>
        <v>202.59947204589844</v>
      </c>
    </row>
    <row r="148" spans="2:16" x14ac:dyDescent="0.5">
      <c r="B148" s="1">
        <v>44582</v>
      </c>
      <c r="C148">
        <v>185.75144958496094</v>
      </c>
      <c r="D148">
        <v>88.180809020996094</v>
      </c>
      <c r="F148" s="51">
        <f t="shared" si="6"/>
        <v>5</v>
      </c>
      <c r="G148" s="51">
        <f t="shared" si="7"/>
        <v>4</v>
      </c>
      <c r="H148" s="51">
        <f t="shared" si="8"/>
        <v>1</v>
      </c>
      <c r="J148" s="4">
        <f ca="1"/>
        <v>45373</v>
      </c>
      <c r="K148" s="5">
        <f ca="1"/>
        <v>125.00255584716797</v>
      </c>
      <c r="L148" s="5">
        <f ca="1"/>
        <v>135.94667053222656</v>
      </c>
      <c r="N148" s="4">
        <f ca="1"/>
        <v>45369</v>
      </c>
      <c r="O148" s="5">
        <f ca="1"/>
        <v>147.65321350097656</v>
      </c>
      <c r="P148" s="5">
        <f ca="1"/>
        <v>127.99888610839844</v>
      </c>
    </row>
    <row r="149" spans="2:16" x14ac:dyDescent="0.5">
      <c r="B149" s="1">
        <v>44585</v>
      </c>
      <c r="C149">
        <v>185.80107116699219</v>
      </c>
      <c r="D149">
        <v>42.338092803955078</v>
      </c>
      <c r="F149" s="51">
        <f t="shared" si="6"/>
        <v>1</v>
      </c>
      <c r="G149" s="51">
        <f t="shared" si="7"/>
        <v>5</v>
      </c>
      <c r="H149" s="51">
        <f t="shared" si="8"/>
        <v>1</v>
      </c>
      <c r="J149" s="4">
        <f ca="1"/>
        <v>45378</v>
      </c>
      <c r="K149" s="5">
        <f ca="1"/>
        <v>126.74172210693359</v>
      </c>
      <c r="L149" s="5">
        <f ca="1"/>
        <v>149.32461547851563</v>
      </c>
      <c r="N149" s="4">
        <f ca="1"/>
        <v>45376</v>
      </c>
      <c r="O149" s="5">
        <f ca="1"/>
        <v>187.99307250976563</v>
      </c>
      <c r="P149" s="5">
        <f ca="1"/>
        <v>245.5775146484375</v>
      </c>
    </row>
    <row r="150" spans="2:16" x14ac:dyDescent="0.5">
      <c r="B150" s="1">
        <v>44586</v>
      </c>
      <c r="C150">
        <v>291.58242797851563</v>
      </c>
      <c r="D150">
        <v>123.89849853515625</v>
      </c>
      <c r="F150" s="51">
        <f t="shared" si="6"/>
        <v>2</v>
      </c>
      <c r="G150" s="51">
        <f t="shared" si="7"/>
        <v>5</v>
      </c>
      <c r="H150" s="51">
        <f t="shared" si="8"/>
        <v>1</v>
      </c>
      <c r="J150" s="4">
        <f ca="1"/>
        <v>45387</v>
      </c>
      <c r="K150" s="5">
        <f ca="1"/>
        <v>142.04835510253906</v>
      </c>
      <c r="L150" s="5">
        <f ca="1"/>
        <v>158.60446166992188</v>
      </c>
      <c r="N150" s="4">
        <f ca="1"/>
        <v>45384</v>
      </c>
      <c r="O150" s="5">
        <f ca="1"/>
        <v>197.96221923828125</v>
      </c>
      <c r="P150" s="5">
        <f ca="1"/>
        <v>249.98030090332031</v>
      </c>
    </row>
    <row r="151" spans="2:16" x14ac:dyDescent="0.5">
      <c r="B151" s="1">
        <v>44587</v>
      </c>
      <c r="C151">
        <v>260.33731079101563</v>
      </c>
      <c r="D151">
        <v>71.59613037109375</v>
      </c>
      <c r="F151" s="51">
        <f t="shared" si="6"/>
        <v>3</v>
      </c>
      <c r="G151" s="51">
        <f t="shared" si="7"/>
        <v>5</v>
      </c>
      <c r="H151" s="51">
        <f t="shared" si="8"/>
        <v>1</v>
      </c>
      <c r="J151" s="4">
        <f ca="1"/>
        <v>45394</v>
      </c>
      <c r="K151" s="5">
        <f ca="1"/>
        <v>161.32633972167969</v>
      </c>
      <c r="L151" s="5">
        <f ca="1"/>
        <v>160.82977294921875</v>
      </c>
      <c r="N151" s="4">
        <f ca="1"/>
        <v>45390</v>
      </c>
      <c r="O151" s="5">
        <f ca="1"/>
        <v>126.32672882080078</v>
      </c>
      <c r="P151" s="5">
        <f ca="1"/>
        <v>153.92408752441406</v>
      </c>
    </row>
    <row r="152" spans="2:16" x14ac:dyDescent="0.5">
      <c r="B152" s="1">
        <v>44588</v>
      </c>
      <c r="C152">
        <v>265.00540161132813</v>
      </c>
      <c r="D152">
        <v>79.256912231445313</v>
      </c>
      <c r="F152" s="51">
        <f t="shared" si="6"/>
        <v>4</v>
      </c>
      <c r="G152" s="51">
        <f t="shared" si="7"/>
        <v>5</v>
      </c>
      <c r="H152" s="51">
        <f t="shared" si="8"/>
        <v>1</v>
      </c>
      <c r="J152" s="4">
        <f ca="1"/>
        <v>45401</v>
      </c>
      <c r="K152" s="5">
        <f ca="1"/>
        <v>208.11943054199219</v>
      </c>
      <c r="L152" s="5">
        <f ca="1"/>
        <v>184.42562866210938</v>
      </c>
      <c r="N152" s="4">
        <f ca="1"/>
        <v>45397</v>
      </c>
      <c r="O152" s="5">
        <f ca="1"/>
        <v>230.79364013671875</v>
      </c>
      <c r="P152" s="5">
        <f ca="1"/>
        <v>230.08323669433594</v>
      </c>
    </row>
    <row r="153" spans="2:16" x14ac:dyDescent="0.5">
      <c r="B153" s="1">
        <v>44589</v>
      </c>
      <c r="C153">
        <v>182.23171997070313</v>
      </c>
      <c r="D153">
        <v>80.742576599121094</v>
      </c>
      <c r="F153" s="51">
        <f t="shared" si="6"/>
        <v>5</v>
      </c>
      <c r="G153" s="51">
        <f t="shared" si="7"/>
        <v>5</v>
      </c>
      <c r="H153" s="51">
        <f t="shared" si="8"/>
        <v>1</v>
      </c>
      <c r="J153" s="4">
        <f ca="1"/>
        <v>45408</v>
      </c>
      <c r="K153" s="5">
        <f ca="1"/>
        <v>150.83494567871094</v>
      </c>
      <c r="L153" s="5">
        <f ca="1"/>
        <v>138.80369567871094</v>
      </c>
      <c r="N153" s="4">
        <f ca="1"/>
        <v>45404</v>
      </c>
      <c r="O153" s="5">
        <f ca="1"/>
        <v>162.91316223144531</v>
      </c>
      <c r="P153" s="5">
        <f ca="1"/>
        <v>81.205856323242188</v>
      </c>
    </row>
    <row r="154" spans="2:16" x14ac:dyDescent="0.5">
      <c r="B154" s="1">
        <v>44595</v>
      </c>
      <c r="C154">
        <v>176.28762817382813</v>
      </c>
      <c r="D154">
        <v>40.870933532714844</v>
      </c>
      <c r="F154" s="51">
        <f t="shared" si="6"/>
        <v>4</v>
      </c>
      <c r="G154" s="51">
        <f t="shared" si="7"/>
        <v>6</v>
      </c>
      <c r="H154" s="51">
        <f t="shared" si="8"/>
        <v>2</v>
      </c>
      <c r="J154" s="4">
        <f ca="1"/>
        <v>45415</v>
      </c>
      <c r="K154" s="5">
        <f ca="1"/>
        <v>110.41893005371094</v>
      </c>
      <c r="L154" s="5">
        <f ca="1"/>
        <v>127.45994567871094</v>
      </c>
      <c r="N154" s="4">
        <f ca="1"/>
        <v>45411</v>
      </c>
      <c r="O154" s="5">
        <f ca="1"/>
        <v>191.10968017578125</v>
      </c>
      <c r="P154" s="5">
        <f ca="1"/>
        <v>197.57777404785156</v>
      </c>
    </row>
    <row r="155" spans="2:16" x14ac:dyDescent="0.5">
      <c r="B155" s="1">
        <v>44596</v>
      </c>
      <c r="C155">
        <v>92.574798583984375</v>
      </c>
      <c r="D155">
        <v>64.201629638671875</v>
      </c>
      <c r="F155" s="51">
        <f t="shared" si="6"/>
        <v>5</v>
      </c>
      <c r="G155" s="51">
        <f t="shared" si="7"/>
        <v>6</v>
      </c>
      <c r="H155" s="51">
        <f t="shared" si="8"/>
        <v>2</v>
      </c>
      <c r="J155" s="4">
        <f ca="1"/>
        <v>45422</v>
      </c>
      <c r="K155" s="5">
        <f ca="1"/>
        <v>185.27922058105469</v>
      </c>
      <c r="L155" s="5">
        <f ca="1"/>
        <v>223.88957214355469</v>
      </c>
      <c r="N155" s="4">
        <f ca="1"/>
        <v>45418</v>
      </c>
      <c r="O155" s="5">
        <f ca="1"/>
        <v>93.616043090820313</v>
      </c>
      <c r="P155" s="5">
        <f ca="1"/>
        <v>172.29763793945313</v>
      </c>
    </row>
    <row r="156" spans="2:16" x14ac:dyDescent="0.5">
      <c r="B156" s="1">
        <v>44599</v>
      </c>
      <c r="C156">
        <v>195.15126037597656</v>
      </c>
      <c r="D156">
        <v>29.930856704711914</v>
      </c>
      <c r="F156" s="51">
        <f t="shared" si="6"/>
        <v>1</v>
      </c>
      <c r="G156" s="51">
        <f t="shared" si="7"/>
        <v>7</v>
      </c>
      <c r="H156" s="51">
        <f t="shared" si="8"/>
        <v>2</v>
      </c>
      <c r="J156" s="4">
        <f ca="1"/>
        <v>45429</v>
      </c>
      <c r="K156" s="5">
        <f ca="1"/>
        <v>181.65693664550781</v>
      </c>
      <c r="L156" s="5">
        <f ca="1"/>
        <v>170.44496154785156</v>
      </c>
      <c r="N156" s="4">
        <f ca="1"/>
        <v>45425</v>
      </c>
      <c r="O156" s="5">
        <f ca="1"/>
        <v>177.10758972167969</v>
      </c>
      <c r="P156" s="5">
        <f ca="1"/>
        <v>235.41654968261719</v>
      </c>
    </row>
    <row r="157" spans="2:16" x14ac:dyDescent="0.5">
      <c r="B157" s="1">
        <v>44600</v>
      </c>
      <c r="C157">
        <v>158.38780212402344</v>
      </c>
      <c r="D157">
        <v>81.205856323242188</v>
      </c>
      <c r="F157" s="51">
        <f t="shared" si="6"/>
        <v>2</v>
      </c>
      <c r="G157" s="51">
        <f t="shared" si="7"/>
        <v>7</v>
      </c>
      <c r="H157" s="51">
        <f t="shared" si="8"/>
        <v>2</v>
      </c>
      <c r="J157" s="4">
        <f ca="1"/>
        <v>45436</v>
      </c>
      <c r="K157" s="5">
        <f ca="1"/>
        <v>116.63970947265625</v>
      </c>
      <c r="L157" s="5">
        <f ca="1"/>
        <v>81.396476745605469</v>
      </c>
      <c r="N157" s="4">
        <f ca="1"/>
        <v>45432</v>
      </c>
      <c r="O157" s="5">
        <f ca="1"/>
        <v>135.07557678222656</v>
      </c>
      <c r="P157" s="5">
        <f ca="1"/>
        <v>115.42268371582031</v>
      </c>
    </row>
    <row r="158" spans="2:16" x14ac:dyDescent="0.5">
      <c r="B158" s="1">
        <v>44601</v>
      </c>
      <c r="C158">
        <v>117.17926788330078</v>
      </c>
      <c r="D158">
        <v>35.944179534912109</v>
      </c>
      <c r="F158" s="51">
        <f t="shared" si="6"/>
        <v>3</v>
      </c>
      <c r="G158" s="51">
        <f t="shared" si="7"/>
        <v>7</v>
      </c>
      <c r="H158" s="51">
        <f t="shared" si="8"/>
        <v>2</v>
      </c>
      <c r="J158" s="4">
        <f ca="1"/>
        <v>45443</v>
      </c>
      <c r="K158" s="5">
        <f ca="1"/>
        <v>156.499267578125</v>
      </c>
      <c r="L158" s="5">
        <f ca="1"/>
        <v>195.02192687988281</v>
      </c>
      <c r="N158" s="4">
        <f ca="1"/>
        <v>45439</v>
      </c>
      <c r="O158" s="5">
        <f ca="1"/>
        <v>145.42979431152344</v>
      </c>
      <c r="P158" s="5">
        <f ca="1"/>
        <v>64.436515808105469</v>
      </c>
    </row>
    <row r="159" spans="2:16" x14ac:dyDescent="0.5">
      <c r="B159" s="1">
        <v>44602</v>
      </c>
      <c r="C159">
        <v>108.53760528564453</v>
      </c>
      <c r="D159">
        <v>17.312562942504883</v>
      </c>
      <c r="F159" s="51">
        <f t="shared" si="6"/>
        <v>4</v>
      </c>
      <c r="G159" s="51">
        <f t="shared" si="7"/>
        <v>7</v>
      </c>
      <c r="H159" s="51">
        <f t="shared" si="8"/>
        <v>2</v>
      </c>
      <c r="J159" s="4">
        <f ca="1"/>
        <v>45450</v>
      </c>
      <c r="K159" s="5">
        <f ca="1"/>
        <v>122.68769073486328</v>
      </c>
      <c r="L159" s="5">
        <f ca="1"/>
        <v>166.78642272949219</v>
      </c>
      <c r="N159" s="4">
        <f ca="1"/>
        <v>45446</v>
      </c>
      <c r="O159" s="5">
        <f ca="1"/>
        <v>111.11338043212891</v>
      </c>
      <c r="P159" s="5">
        <f ca="1"/>
        <v>83.078521728515625</v>
      </c>
    </row>
    <row r="160" spans="2:16" x14ac:dyDescent="0.5">
      <c r="B160" s="1">
        <v>44603</v>
      </c>
      <c r="C160">
        <v>179.2779541015625</v>
      </c>
      <c r="D160">
        <v>73.115234375</v>
      </c>
      <c r="F160" s="51">
        <f t="shared" si="6"/>
        <v>5</v>
      </c>
      <c r="G160" s="51">
        <f t="shared" si="7"/>
        <v>7</v>
      </c>
      <c r="H160" s="51">
        <f t="shared" si="8"/>
        <v>2</v>
      </c>
      <c r="J160" s="4">
        <f ca="1"/>
        <v>45457</v>
      </c>
      <c r="K160" s="5">
        <f ca="1"/>
        <v>90.137893676757813</v>
      </c>
      <c r="L160" s="5">
        <f ca="1"/>
        <v>67.395332336425781</v>
      </c>
      <c r="N160" s="4">
        <f ca="1"/>
        <v>45453</v>
      </c>
      <c r="O160" s="5">
        <f ca="1"/>
        <v>107.28964233398438</v>
      </c>
      <c r="P160" s="5">
        <f ca="1"/>
        <v>120.32931518554688</v>
      </c>
    </row>
    <row r="161" spans="2:16" x14ac:dyDescent="0.5">
      <c r="B161" s="1">
        <v>44606</v>
      </c>
      <c r="C161">
        <v>191.88655090332031</v>
      </c>
      <c r="D161">
        <v>70.477439880371094</v>
      </c>
      <c r="F161" s="51">
        <f t="shared" si="6"/>
        <v>1</v>
      </c>
      <c r="G161" s="51">
        <f t="shared" si="7"/>
        <v>8</v>
      </c>
      <c r="H161" s="51">
        <f t="shared" si="8"/>
        <v>2</v>
      </c>
      <c r="J161" s="4">
        <f ca="1"/>
        <v>45464</v>
      </c>
      <c r="K161" s="5">
        <f ca="1"/>
        <v>128.30368041992188</v>
      </c>
      <c r="L161" s="5">
        <f ca="1"/>
        <v>46.512271881103516</v>
      </c>
      <c r="N161" s="4">
        <f ca="1"/>
        <v>45460</v>
      </c>
      <c r="O161" s="5">
        <f ca="1"/>
        <v>120.9456787109375</v>
      </c>
      <c r="P161" s="5">
        <f ca="1"/>
        <v>133.97044372558594</v>
      </c>
    </row>
    <row r="162" spans="2:16" x14ac:dyDescent="0.5">
      <c r="B162" s="1">
        <v>44607</v>
      </c>
      <c r="C162">
        <v>229.06053161621094</v>
      </c>
      <c r="D162">
        <v>87.829025268554688</v>
      </c>
      <c r="F162" s="51">
        <f t="shared" si="6"/>
        <v>2</v>
      </c>
      <c r="G162" s="51">
        <f t="shared" si="7"/>
        <v>8</v>
      </c>
      <c r="H162" s="51">
        <f t="shared" si="8"/>
        <v>2</v>
      </c>
      <c r="J162" s="4">
        <f ca="1"/>
        <v>45471</v>
      </c>
      <c r="K162" s="5">
        <f ca="1"/>
        <v>121.46080780029297</v>
      </c>
      <c r="L162" s="5">
        <f ca="1"/>
        <v>143.10275268554688</v>
      </c>
      <c r="N162" s="4">
        <f ca="1"/>
        <v>45467</v>
      </c>
      <c r="O162" s="5">
        <f ca="1"/>
        <v>212.60784912109375</v>
      </c>
      <c r="P162" s="5">
        <f ca="1"/>
        <v>232.46505737304688</v>
      </c>
    </row>
    <row r="163" spans="2:16" x14ac:dyDescent="0.5">
      <c r="B163" s="1">
        <v>44608</v>
      </c>
      <c r="C163">
        <v>223.46687316894531</v>
      </c>
      <c r="D163">
        <v>61.155025482177734</v>
      </c>
      <c r="F163" s="51">
        <f t="shared" si="6"/>
        <v>3</v>
      </c>
      <c r="G163" s="51">
        <f t="shared" si="7"/>
        <v>8</v>
      </c>
      <c r="H163" s="51">
        <f t="shared" si="8"/>
        <v>2</v>
      </c>
      <c r="J163" s="4">
        <f ca="1"/>
        <v>45478</v>
      </c>
      <c r="K163" s="5">
        <f ca="1"/>
        <v>73.112701416015625</v>
      </c>
      <c r="L163" s="5">
        <f ca="1"/>
        <v>56.067424774169922</v>
      </c>
      <c r="N163" s="4">
        <f ca="1"/>
        <v>45474</v>
      </c>
      <c r="O163" s="5">
        <f ca="1"/>
        <v>71.447540283203125</v>
      </c>
      <c r="P163" s="5">
        <f ca="1"/>
        <v>90.653327941894531</v>
      </c>
    </row>
    <row r="164" spans="2:16" x14ac:dyDescent="0.5">
      <c r="B164" s="1">
        <v>44609</v>
      </c>
      <c r="C164">
        <v>228.45294189453125</v>
      </c>
      <c r="D164">
        <v>91.099899291992188</v>
      </c>
      <c r="F164" s="51">
        <f t="shared" si="6"/>
        <v>4</v>
      </c>
      <c r="G164" s="51">
        <f t="shared" si="7"/>
        <v>8</v>
      </c>
      <c r="H164" s="51">
        <f t="shared" si="8"/>
        <v>2</v>
      </c>
      <c r="J164" s="4">
        <f ca="1"/>
        <v>45485</v>
      </c>
      <c r="K164" s="5">
        <f ca="1"/>
        <v>86.320976257324219</v>
      </c>
      <c r="L164" s="5">
        <f ca="1"/>
        <v>64.541458129882813</v>
      </c>
      <c r="N164" s="4">
        <f ca="1"/>
        <v>45481</v>
      </c>
      <c r="O164" s="5">
        <f ca="1"/>
        <v>89.184516906738281</v>
      </c>
      <c r="P164" s="5">
        <f ca="1"/>
        <v>88.909996032714844</v>
      </c>
    </row>
    <row r="165" spans="2:16" x14ac:dyDescent="0.5">
      <c r="B165" s="1">
        <v>44610</v>
      </c>
      <c r="C165">
        <v>226.35154724121094</v>
      </c>
      <c r="D165">
        <v>147.54351806640625</v>
      </c>
      <c r="F165" s="51">
        <f t="shared" si="6"/>
        <v>5</v>
      </c>
      <c r="G165" s="51">
        <f t="shared" si="7"/>
        <v>8</v>
      </c>
      <c r="H165" s="51">
        <f t="shared" si="8"/>
        <v>2</v>
      </c>
      <c r="J165" s="4">
        <f ca="1"/>
        <v>45492</v>
      </c>
      <c r="K165" s="5">
        <f ca="1"/>
        <v>143.77462768554688</v>
      </c>
      <c r="L165" s="5">
        <f ca="1"/>
        <v>126.13223266601563</v>
      </c>
      <c r="N165" s="4">
        <f ca="1"/>
        <v>45488</v>
      </c>
      <c r="O165" s="5">
        <f ca="1"/>
        <v>67.880485534667969</v>
      </c>
      <c r="P165" s="5">
        <f ca="1"/>
        <v>121.80877685546875</v>
      </c>
    </row>
    <row r="166" spans="2:16" x14ac:dyDescent="0.5">
      <c r="B166" s="1">
        <v>44613</v>
      </c>
      <c r="C166">
        <v>152.3668212890625</v>
      </c>
      <c r="D166">
        <v>135.02029418945313</v>
      </c>
      <c r="F166" s="51">
        <f t="shared" si="6"/>
        <v>1</v>
      </c>
      <c r="G166" s="51">
        <f t="shared" si="7"/>
        <v>9</v>
      </c>
      <c r="H166" s="51">
        <f t="shared" si="8"/>
        <v>2</v>
      </c>
      <c r="J166" s="4">
        <f ca="1"/>
        <v>45499</v>
      </c>
      <c r="K166" s="5">
        <f ca="1"/>
        <v>95.771514892578125</v>
      </c>
      <c r="L166" s="5">
        <f ca="1"/>
        <v>89.860443115234375</v>
      </c>
      <c r="N166" s="4">
        <f ca="1"/>
        <v>45495</v>
      </c>
      <c r="O166" s="5">
        <f ca="1"/>
        <v>130.038818359375</v>
      </c>
      <c r="P166" s="5">
        <f ca="1"/>
        <v>136.46162414550781</v>
      </c>
    </row>
    <row r="167" spans="2:16" x14ac:dyDescent="0.5">
      <c r="B167" s="1">
        <v>44614</v>
      </c>
      <c r="C167">
        <v>279.43438720703125</v>
      </c>
      <c r="D167">
        <v>121.55968475341797</v>
      </c>
      <c r="F167" s="51">
        <f t="shared" si="6"/>
        <v>2</v>
      </c>
      <c r="G167" s="51">
        <f t="shared" si="7"/>
        <v>9</v>
      </c>
      <c r="H167" s="51">
        <f t="shared" si="8"/>
        <v>2</v>
      </c>
      <c r="J167" s="4">
        <f ca="1"/>
        <v>45506</v>
      </c>
      <c r="K167" s="5">
        <f ca="1"/>
        <v>191.21781921386719</v>
      </c>
      <c r="L167" s="5">
        <f ca="1"/>
        <v>246.69667053222656</v>
      </c>
      <c r="N167" s="4">
        <f ca="1"/>
        <v>45502</v>
      </c>
      <c r="O167" s="5">
        <f ca="1"/>
        <v>124.38494873046875</v>
      </c>
      <c r="P167" s="5">
        <f ca="1"/>
        <v>65.264251708984375</v>
      </c>
    </row>
    <row r="168" spans="2:16" x14ac:dyDescent="0.5">
      <c r="B168" s="1">
        <v>44615</v>
      </c>
      <c r="C168">
        <v>431.02120971679688</v>
      </c>
      <c r="D168">
        <v>183.46507263183594</v>
      </c>
      <c r="F168" s="51">
        <f t="shared" si="6"/>
        <v>3</v>
      </c>
      <c r="G168" s="51">
        <f t="shared" si="7"/>
        <v>9</v>
      </c>
      <c r="H168" s="51">
        <f t="shared" si="8"/>
        <v>2</v>
      </c>
      <c r="J168" s="4">
        <f ca="1"/>
        <v>45513</v>
      </c>
      <c r="K168" s="5">
        <f ca="1"/>
        <v>151.33558654785156</v>
      </c>
      <c r="L168" s="5">
        <f ca="1"/>
        <v>201.15966796875</v>
      </c>
      <c r="N168" s="4">
        <f ca="1"/>
        <v>45509</v>
      </c>
      <c r="O168" s="5">
        <f ca="1"/>
        <v>186.99978637695313</v>
      </c>
      <c r="P168" s="5">
        <f ca="1"/>
        <v>119.8441162109375</v>
      </c>
    </row>
    <row r="169" spans="2:16" x14ac:dyDescent="0.5">
      <c r="B169" s="1">
        <v>44616</v>
      </c>
      <c r="C169">
        <v>370.70339965820313</v>
      </c>
      <c r="D169">
        <v>189.51914978027344</v>
      </c>
      <c r="F169" s="51">
        <f t="shared" si="6"/>
        <v>4</v>
      </c>
      <c r="G169" s="51">
        <f t="shared" si="7"/>
        <v>9</v>
      </c>
      <c r="H169" s="51">
        <f t="shared" si="8"/>
        <v>2</v>
      </c>
      <c r="J169" s="4">
        <f ca="1"/>
        <v>45520</v>
      </c>
      <c r="K169" s="5">
        <f ca="1"/>
        <v>118.94318389892578</v>
      </c>
      <c r="L169" s="5">
        <f ca="1"/>
        <v>166.00788879394531</v>
      </c>
      <c r="N169" s="4">
        <f ca="1"/>
        <v>45516</v>
      </c>
      <c r="O169" s="5">
        <f ca="1"/>
        <v>118.30599212646484</v>
      </c>
      <c r="P169" s="5">
        <f ca="1"/>
        <v>170.36042785644531</v>
      </c>
    </row>
    <row r="170" spans="2:16" x14ac:dyDescent="0.5">
      <c r="B170" s="1">
        <v>44617</v>
      </c>
      <c r="C170">
        <v>515.89166259765625</v>
      </c>
      <c r="D170">
        <v>162.41171264648438</v>
      </c>
      <c r="F170" s="51">
        <f t="shared" si="6"/>
        <v>5</v>
      </c>
      <c r="G170" s="51">
        <f t="shared" si="7"/>
        <v>9</v>
      </c>
      <c r="H170" s="51">
        <f t="shared" si="8"/>
        <v>2</v>
      </c>
      <c r="J170" s="4">
        <f ca="1"/>
        <v>45527</v>
      </c>
      <c r="K170" s="5">
        <f ca="1"/>
        <v>143.76423645019531</v>
      </c>
      <c r="L170" s="5">
        <f ca="1"/>
        <v>203.03910827636719</v>
      </c>
      <c r="N170" s="4">
        <f ca="1"/>
        <v>45523</v>
      </c>
      <c r="O170" s="5">
        <f ca="1"/>
        <v>136.52664184570313</v>
      </c>
      <c r="P170" s="5">
        <f ca="1"/>
        <v>186.25088500976563</v>
      </c>
    </row>
    <row r="171" spans="2:16" x14ac:dyDescent="0.5">
      <c r="B171" s="1">
        <v>44620</v>
      </c>
      <c r="C171">
        <v>452.61807250976563</v>
      </c>
      <c r="D171">
        <v>218.17466735839844</v>
      </c>
      <c r="F171" s="51">
        <f t="shared" si="6"/>
        <v>1</v>
      </c>
      <c r="G171" s="51">
        <f t="shared" si="7"/>
        <v>10</v>
      </c>
      <c r="H171" s="51">
        <f t="shared" si="8"/>
        <v>2</v>
      </c>
      <c r="J171" s="4">
        <f ca="1"/>
        <v>45534</v>
      </c>
      <c r="K171" s="5">
        <f ca="1"/>
        <v>166.55368041992188</v>
      </c>
      <c r="L171" s="5">
        <f ca="1"/>
        <v>258.2860107421875</v>
      </c>
      <c r="N171" s="4">
        <f ca="1"/>
        <v>45530</v>
      </c>
      <c r="O171" s="5">
        <f ca="1"/>
        <v>176.03016662597656</v>
      </c>
      <c r="P171" s="5">
        <f ca="1"/>
        <v>191.44181823730469</v>
      </c>
    </row>
    <row r="172" spans="2:16" x14ac:dyDescent="0.5">
      <c r="B172" s="1">
        <v>44621</v>
      </c>
      <c r="C172">
        <v>540.827392578125</v>
      </c>
      <c r="D172">
        <v>287.55343627929688</v>
      </c>
      <c r="F172" s="51">
        <f t="shared" si="6"/>
        <v>2</v>
      </c>
      <c r="G172" s="51">
        <f t="shared" si="7"/>
        <v>10</v>
      </c>
      <c r="H172" s="51">
        <f t="shared" si="8"/>
        <v>3</v>
      </c>
      <c r="J172" s="4">
        <f ca="1"/>
        <v>45541</v>
      </c>
      <c r="K172" s="5">
        <f ca="1"/>
        <v>100.38084411621094</v>
      </c>
      <c r="L172" s="5">
        <f ca="1"/>
        <v>100.07186126708984</v>
      </c>
      <c r="N172" s="4">
        <f ca="1"/>
        <v>45537</v>
      </c>
      <c r="O172" s="5">
        <f ca="1"/>
        <v>145.5133056640625</v>
      </c>
      <c r="P172" s="5">
        <f ca="1"/>
        <v>204.7982177734375</v>
      </c>
    </row>
    <row r="173" spans="2:16" x14ac:dyDescent="0.5">
      <c r="B173" s="1">
        <v>44622</v>
      </c>
      <c r="C173">
        <v>523.524658203125</v>
      </c>
      <c r="D173">
        <v>203.22285461425781</v>
      </c>
      <c r="F173" s="51">
        <f t="shared" si="6"/>
        <v>3</v>
      </c>
      <c r="G173" s="51">
        <f t="shared" si="7"/>
        <v>10</v>
      </c>
      <c r="H173" s="51">
        <f t="shared" si="8"/>
        <v>3</v>
      </c>
      <c r="J173" s="4">
        <f ca="1"/>
        <v>45548</v>
      </c>
      <c r="K173" s="5">
        <f ca="1"/>
        <v>185.64302062988281</v>
      </c>
      <c r="L173" s="5">
        <f ca="1"/>
        <v>219.77252197265625</v>
      </c>
      <c r="N173" s="4">
        <f ca="1"/>
        <v>45544</v>
      </c>
      <c r="O173" s="5">
        <f ca="1"/>
        <v>146.75932312011719</v>
      </c>
      <c r="P173" s="5">
        <f ca="1"/>
        <v>97.53839111328125</v>
      </c>
    </row>
    <row r="174" spans="2:16" x14ac:dyDescent="0.5">
      <c r="B174" s="1">
        <v>44623</v>
      </c>
      <c r="C174">
        <v>436.8221435546875</v>
      </c>
      <c r="D174">
        <v>353.82550048828125</v>
      </c>
      <c r="F174" s="51">
        <f t="shared" si="6"/>
        <v>4</v>
      </c>
      <c r="G174" s="51">
        <f t="shared" si="7"/>
        <v>10</v>
      </c>
      <c r="H174" s="51">
        <f t="shared" si="8"/>
        <v>3</v>
      </c>
      <c r="J174" s="4">
        <f ca="1"/>
        <v>45555</v>
      </c>
      <c r="K174" s="5">
        <f ca="1"/>
        <v>175.53778076171875</v>
      </c>
      <c r="L174" s="5">
        <f ca="1"/>
        <v>191.93269348144531</v>
      </c>
      <c r="N174" s="4">
        <f ca="1"/>
        <v>45554</v>
      </c>
      <c r="O174" s="5">
        <f ca="1"/>
        <v>93.751914978027344</v>
      </c>
      <c r="P174" s="5">
        <f ca="1"/>
        <v>137.07955932617188</v>
      </c>
    </row>
    <row r="175" spans="2:16" x14ac:dyDescent="0.5">
      <c r="B175" s="1">
        <v>44624</v>
      </c>
      <c r="C175">
        <v>350.07321166992188</v>
      </c>
      <c r="D175">
        <v>226.84716796875</v>
      </c>
      <c r="F175" s="51">
        <f t="shared" si="6"/>
        <v>5</v>
      </c>
      <c r="G175" s="51">
        <f t="shared" si="7"/>
        <v>10</v>
      </c>
      <c r="H175" s="51">
        <f t="shared" si="8"/>
        <v>3</v>
      </c>
      <c r="J175" s="4">
        <f ca="1"/>
        <v>45562</v>
      </c>
      <c r="K175" s="5">
        <f ca="1"/>
        <v>134.84788513183594</v>
      </c>
      <c r="L175" s="5">
        <f ca="1"/>
        <v>116.89810180664063</v>
      </c>
      <c r="N175" s="4">
        <f ca="1"/>
        <v>45558</v>
      </c>
      <c r="O175" s="5">
        <f ca="1"/>
        <v>158.09982299804688</v>
      </c>
      <c r="P175" s="5">
        <f ca="1"/>
        <v>150.1077880859375</v>
      </c>
    </row>
    <row r="176" spans="2:16" x14ac:dyDescent="0.5">
      <c r="B176" s="1">
        <v>44627</v>
      </c>
      <c r="C176">
        <v>362.31210327148438</v>
      </c>
      <c r="D176">
        <v>247.6778564453125</v>
      </c>
      <c r="F176" s="51">
        <f t="shared" si="6"/>
        <v>1</v>
      </c>
      <c r="G176" s="51">
        <f t="shared" si="7"/>
        <v>11</v>
      </c>
      <c r="H176" s="51">
        <f t="shared" si="8"/>
        <v>3</v>
      </c>
      <c r="J176" s="4">
        <f ca="1"/>
        <v>45569</v>
      </c>
      <c r="K176" s="5">
        <f ca="1"/>
        <v>144.27560424804688</v>
      </c>
      <c r="L176" s="5">
        <f ca="1"/>
        <v>161.09127807617188</v>
      </c>
      <c r="N176" s="4">
        <f ca="1"/>
        <v>45565</v>
      </c>
      <c r="O176" s="5">
        <f ca="1"/>
        <v>160.49263000488281</v>
      </c>
      <c r="P176" s="5">
        <f ca="1"/>
        <v>179.19844055175781</v>
      </c>
    </row>
    <row r="177" spans="2:16" x14ac:dyDescent="0.5">
      <c r="B177" s="1">
        <v>44628</v>
      </c>
      <c r="C177">
        <v>352.1051025390625</v>
      </c>
      <c r="D177">
        <v>360.25869750976563</v>
      </c>
      <c r="F177" s="51">
        <f t="shared" si="6"/>
        <v>2</v>
      </c>
      <c r="G177" s="51">
        <f t="shared" si="7"/>
        <v>11</v>
      </c>
      <c r="H177" s="51">
        <f t="shared" si="8"/>
        <v>3</v>
      </c>
      <c r="J177" s="4">
        <f ca="1"/>
        <v>45576</v>
      </c>
      <c r="K177" s="5">
        <f ca="1"/>
        <v>157.45294189453125</v>
      </c>
      <c r="L177" s="5">
        <f ca="1"/>
        <v>217.3406982421875</v>
      </c>
      <c r="N177" s="4">
        <f ca="1"/>
        <v>45572</v>
      </c>
      <c r="O177" s="5">
        <f ca="1"/>
        <v>80.630455017089844</v>
      </c>
      <c r="P177" s="5">
        <f ca="1"/>
        <v>107.17634582519531</v>
      </c>
    </row>
    <row r="178" spans="2:16" x14ac:dyDescent="0.5">
      <c r="B178" s="1">
        <v>44629</v>
      </c>
      <c r="C178">
        <v>295.30642700195313</v>
      </c>
      <c r="D178">
        <v>179.19844055175781</v>
      </c>
      <c r="F178" s="51">
        <f t="shared" si="6"/>
        <v>3</v>
      </c>
      <c r="G178" s="51">
        <f t="shared" si="7"/>
        <v>11</v>
      </c>
      <c r="H178" s="51">
        <f t="shared" si="8"/>
        <v>3</v>
      </c>
      <c r="J178" s="4">
        <f ca="1"/>
        <v>45583</v>
      </c>
      <c r="K178" s="5">
        <f ca="1"/>
        <v>124.89034271240234</v>
      </c>
      <c r="L178" s="5">
        <f ca="1"/>
        <v>130.43478393554688</v>
      </c>
      <c r="N178" s="4">
        <f ca="1"/>
        <v>45579</v>
      </c>
      <c r="O178" s="5">
        <f ca="1"/>
        <v>151.46929931640625</v>
      </c>
      <c r="P178" s="5">
        <f ca="1"/>
        <v>210.09120178222656</v>
      </c>
    </row>
    <row r="179" spans="2:16" x14ac:dyDescent="0.5">
      <c r="B179" s="1">
        <v>44630</v>
      </c>
      <c r="C179">
        <v>352.40081787109375</v>
      </c>
      <c r="D179">
        <v>384.1055908203125</v>
      </c>
      <c r="F179" s="51">
        <f t="shared" si="6"/>
        <v>4</v>
      </c>
      <c r="G179" s="51">
        <f t="shared" si="7"/>
        <v>11</v>
      </c>
      <c r="H179" s="51">
        <f t="shared" si="8"/>
        <v>3</v>
      </c>
      <c r="J179" s="4">
        <f ca="1"/>
        <v>45590</v>
      </c>
      <c r="K179" s="5">
        <f ca="1"/>
        <v>170.62959289550781</v>
      </c>
      <c r="L179" s="5">
        <f ca="1"/>
        <v>234.62672424316406</v>
      </c>
      <c r="N179" s="4">
        <f ca="1"/>
        <v>45586</v>
      </c>
      <c r="O179" s="5">
        <f ca="1"/>
        <v>119.05634307861328</v>
      </c>
      <c r="P179" s="5">
        <f ca="1"/>
        <v>111.70811462402344</v>
      </c>
    </row>
    <row r="180" spans="2:16" x14ac:dyDescent="0.5">
      <c r="B180" s="1">
        <v>44631</v>
      </c>
      <c r="C180">
        <v>410.33096313476563</v>
      </c>
      <c r="D180">
        <v>289.75643920898438</v>
      </c>
      <c r="F180" s="51">
        <f t="shared" si="6"/>
        <v>5</v>
      </c>
      <c r="G180" s="51">
        <f t="shared" si="7"/>
        <v>11</v>
      </c>
      <c r="H180" s="51">
        <f t="shared" si="8"/>
        <v>3</v>
      </c>
      <c r="J180" s="4">
        <f ca="1"/>
        <v>45597</v>
      </c>
      <c r="K180" s="5">
        <f ca="1"/>
        <v>131.07283020019531</v>
      </c>
      <c r="L180" s="5">
        <f ca="1"/>
        <v>130.66937255859375</v>
      </c>
      <c r="N180" s="4">
        <f ca="1"/>
        <v>45593</v>
      </c>
      <c r="O180" s="5">
        <f ca="1"/>
        <v>145.17228698730469</v>
      </c>
      <c r="P180" s="5">
        <f ca="1"/>
        <v>171.03915405273438</v>
      </c>
    </row>
    <row r="181" spans="2:16" x14ac:dyDescent="0.5">
      <c r="B181" s="1">
        <v>44634</v>
      </c>
      <c r="C181">
        <v>350.10879516601563</v>
      </c>
      <c r="D181">
        <v>204.04896545410156</v>
      </c>
      <c r="F181" s="51">
        <f t="shared" si="6"/>
        <v>1</v>
      </c>
      <c r="G181" s="51">
        <f t="shared" si="7"/>
        <v>12</v>
      </c>
      <c r="H181" s="51">
        <f t="shared" si="8"/>
        <v>3</v>
      </c>
      <c r="J181" s="4">
        <f ca="1"/>
        <v>45604</v>
      </c>
      <c r="K181" s="5">
        <f ca="1"/>
        <v>109.07935333251953</v>
      </c>
      <c r="L181" s="5">
        <f ca="1"/>
        <v>68.680160522460938</v>
      </c>
      <c r="N181" s="4">
        <f ca="1"/>
        <v>45600</v>
      </c>
      <c r="O181" s="5">
        <f ca="1"/>
        <v>114.69174957275391</v>
      </c>
      <c r="P181" s="5">
        <f ca="1"/>
        <v>107.61292266845703</v>
      </c>
    </row>
    <row r="182" spans="2:16" x14ac:dyDescent="0.5">
      <c r="B182" s="1">
        <v>44635</v>
      </c>
      <c r="C182">
        <v>311.88226318359375</v>
      </c>
      <c r="D182">
        <v>207.28150939941406</v>
      </c>
      <c r="F182" s="51">
        <f t="shared" si="6"/>
        <v>2</v>
      </c>
      <c r="G182" s="51">
        <f t="shared" si="7"/>
        <v>12</v>
      </c>
      <c r="H182" s="51">
        <f t="shared" si="8"/>
        <v>3</v>
      </c>
      <c r="J182" s="4">
        <f ca="1"/>
        <v>45611</v>
      </c>
      <c r="K182" s="5">
        <f ca="1"/>
        <v>97.908409118652344</v>
      </c>
      <c r="L182" s="5">
        <f ca="1"/>
        <v>119.2974853515625</v>
      </c>
      <c r="N182" s="4">
        <f ca="1"/>
        <v>45607</v>
      </c>
      <c r="O182" s="5">
        <f ca="1"/>
        <v>154.22886657714844</v>
      </c>
      <c r="P182" s="5">
        <f ca="1"/>
        <v>147.06916809082031</v>
      </c>
    </row>
    <row r="183" spans="2:16" x14ac:dyDescent="0.5">
      <c r="B183" s="1">
        <v>44636</v>
      </c>
      <c r="C183">
        <v>473.22396850585938</v>
      </c>
      <c r="D183">
        <v>343.9051513671875</v>
      </c>
      <c r="F183" s="51">
        <f t="shared" si="6"/>
        <v>3</v>
      </c>
      <c r="G183" s="51">
        <f t="shared" si="7"/>
        <v>12</v>
      </c>
      <c r="H183" s="51">
        <f t="shared" si="8"/>
        <v>3</v>
      </c>
      <c r="J183" s="4">
        <f ca="1"/>
        <v>45618</v>
      </c>
      <c r="K183" s="5">
        <f ca="1"/>
        <v>96.925384521484375</v>
      </c>
      <c r="L183" s="5">
        <f ca="1"/>
        <v>68.207328796386719</v>
      </c>
      <c r="N183" s="4">
        <f ca="1"/>
        <v>45614</v>
      </c>
      <c r="O183" s="5">
        <f ca="1"/>
        <v>245.9111328125</v>
      </c>
      <c r="P183" s="5">
        <f ca="1"/>
        <v>346.10006713867188</v>
      </c>
    </row>
    <row r="184" spans="2:16" x14ac:dyDescent="0.5">
      <c r="B184" s="1">
        <v>44637</v>
      </c>
      <c r="C184">
        <v>290.32562255859375</v>
      </c>
      <c r="D184">
        <v>227.74974060058594</v>
      </c>
      <c r="F184" s="51">
        <f t="shared" si="6"/>
        <v>4</v>
      </c>
      <c r="G184" s="51">
        <f t="shared" si="7"/>
        <v>12</v>
      </c>
      <c r="H184" s="51">
        <f t="shared" si="8"/>
        <v>3</v>
      </c>
      <c r="J184" s="4">
        <f ca="1"/>
        <v>45625</v>
      </c>
      <c r="K184" s="5">
        <f ca="1"/>
        <v>226.97222900390625</v>
      </c>
      <c r="L184" s="5">
        <f ca="1"/>
        <v>293.54412841796875</v>
      </c>
      <c r="N184" s="4">
        <f ca="1"/>
        <v>45621</v>
      </c>
      <c r="O184" s="5">
        <f ca="1"/>
        <v>123.70584869384766</v>
      </c>
      <c r="P184" s="5">
        <f ca="1"/>
        <v>164.43342590332031</v>
      </c>
    </row>
    <row r="185" spans="2:16" x14ac:dyDescent="0.5">
      <c r="B185" s="1">
        <v>44638</v>
      </c>
      <c r="C185">
        <v>285.3160400390625</v>
      </c>
      <c r="D185">
        <v>202.48115539550781</v>
      </c>
      <c r="F185" s="51">
        <f t="shared" si="6"/>
        <v>5</v>
      </c>
      <c r="G185" s="51">
        <f t="shared" si="7"/>
        <v>12</v>
      </c>
      <c r="H185" s="51">
        <f t="shared" si="8"/>
        <v>3</v>
      </c>
      <c r="J185" s="4">
        <f ca="1"/>
        <v>45632</v>
      </c>
      <c r="K185" s="5">
        <f ca="1"/>
        <v>150.84552001953125</v>
      </c>
      <c r="L185" s="5">
        <f ca="1"/>
        <v>156.39645385742188</v>
      </c>
      <c r="N185" s="4">
        <f ca="1"/>
        <v>45628</v>
      </c>
      <c r="O185" s="5">
        <f ca="1"/>
        <v>197.0029296875</v>
      </c>
      <c r="P185" s="5">
        <f ca="1"/>
        <v>320.05361938476563</v>
      </c>
    </row>
    <row r="186" spans="2:16" x14ac:dyDescent="0.5">
      <c r="B186" s="1">
        <v>44641</v>
      </c>
      <c r="C186">
        <v>227.73902893066406</v>
      </c>
      <c r="D186">
        <v>227.03802490234375</v>
      </c>
      <c r="F186" s="51">
        <f t="shared" si="6"/>
        <v>1</v>
      </c>
      <c r="G186" s="51">
        <f t="shared" si="7"/>
        <v>13</v>
      </c>
      <c r="H186" s="51">
        <f t="shared" si="8"/>
        <v>3</v>
      </c>
      <c r="J186" s="4">
        <f ca="1"/>
        <v>45639</v>
      </c>
      <c r="K186" s="5">
        <f ca="1"/>
        <v>191.74543762207031</v>
      </c>
      <c r="L186" s="5">
        <f ca="1"/>
        <v>250.47926330566406</v>
      </c>
      <c r="N186" s="4">
        <f ca="1"/>
        <v>45635</v>
      </c>
      <c r="O186" s="5">
        <f ca="1"/>
        <v>172.08143615722656</v>
      </c>
      <c r="P186" s="5">
        <f ca="1"/>
        <v>300.215576171875</v>
      </c>
    </row>
    <row r="187" spans="2:16" x14ac:dyDescent="0.5">
      <c r="B187" s="1">
        <v>44642</v>
      </c>
      <c r="C187">
        <v>244.84196472167969</v>
      </c>
      <c r="D187">
        <v>201.01390075683594</v>
      </c>
      <c r="F187" s="51">
        <f t="shared" si="6"/>
        <v>2</v>
      </c>
      <c r="G187" s="51">
        <f t="shared" si="7"/>
        <v>13</v>
      </c>
      <c r="H187" s="51">
        <f t="shared" si="8"/>
        <v>3</v>
      </c>
      <c r="J187" s="4">
        <f ca="1"/>
        <v>45646</v>
      </c>
      <c r="K187" s="5">
        <f ca="1"/>
        <v>128.64340209960938</v>
      </c>
      <c r="L187" s="5">
        <f ca="1"/>
        <v>153.89691162109375</v>
      </c>
      <c r="N187" s="4">
        <f ca="1"/>
        <v>45642</v>
      </c>
      <c r="O187" s="5">
        <f ca="1"/>
        <v>187.50382995605469</v>
      </c>
      <c r="P187" s="5">
        <f ca="1"/>
        <v>180.00346374511719</v>
      </c>
    </row>
    <row r="188" spans="2:16" x14ac:dyDescent="0.5">
      <c r="B188" s="1">
        <v>44643</v>
      </c>
      <c r="C188">
        <v>267.47439575195313</v>
      </c>
      <c r="D188">
        <v>297.41851806640625</v>
      </c>
      <c r="F188" s="51">
        <f t="shared" si="6"/>
        <v>3</v>
      </c>
      <c r="G188" s="51">
        <f t="shared" si="7"/>
        <v>13</v>
      </c>
      <c r="H188" s="51">
        <f t="shared" si="8"/>
        <v>3</v>
      </c>
      <c r="J188" s="4">
        <f ca="1"/>
        <v>45653</v>
      </c>
      <c r="K188" s="5">
        <f ca="1"/>
        <v>168.55986022949219</v>
      </c>
      <c r="L188" s="5">
        <f ca="1"/>
        <v>219.18392944335938</v>
      </c>
      <c r="N188" s="4">
        <f ca="1"/>
        <v>45649</v>
      </c>
      <c r="O188" s="5">
        <f ca="1"/>
        <v>146.57379150390625</v>
      </c>
      <c r="P188" s="5">
        <f ca="1"/>
        <v>102.28583526611328</v>
      </c>
    </row>
    <row r="189" spans="2:16" x14ac:dyDescent="0.5">
      <c r="B189" s="1">
        <v>44644</v>
      </c>
      <c r="C189">
        <v>317.01409912109375</v>
      </c>
      <c r="D189">
        <v>265.6553955078125</v>
      </c>
      <c r="F189" s="51">
        <f t="shared" si="6"/>
        <v>4</v>
      </c>
      <c r="G189" s="51">
        <f t="shared" si="7"/>
        <v>13</v>
      </c>
      <c r="H189" s="51">
        <f t="shared" si="8"/>
        <v>3</v>
      </c>
      <c r="J189" s="4">
        <f ca="1"/>
        <v>45657</v>
      </c>
      <c r="K189" s="5">
        <f ca="1"/>
        <v>63.550460815429688</v>
      </c>
      <c r="L189" s="5">
        <f ca="1"/>
        <v>79.193557739257813</v>
      </c>
      <c r="N189" s="4">
        <f ca="1"/>
        <v>45656</v>
      </c>
      <c r="O189" s="5">
        <f ca="1"/>
        <v>108.19944000244141</v>
      </c>
      <c r="P189" s="5">
        <f ca="1"/>
        <v>82.974151611328125</v>
      </c>
    </row>
    <row r="190" spans="2:16" x14ac:dyDescent="0.5">
      <c r="B190" s="1">
        <v>44645</v>
      </c>
      <c r="C190">
        <v>350.74246215820313</v>
      </c>
      <c r="D190">
        <v>328.0787353515625</v>
      </c>
      <c r="F190" s="51">
        <f t="shared" si="6"/>
        <v>5</v>
      </c>
      <c r="G190" s="51">
        <f t="shared" si="7"/>
        <v>13</v>
      </c>
      <c r="H190" s="51">
        <f t="shared" si="8"/>
        <v>3</v>
      </c>
      <c r="J190" s="4">
        <f ca="1"/>
        <v>45660</v>
      </c>
      <c r="K190" s="5">
        <f ca="1"/>
        <v>138.02365112304688</v>
      </c>
      <c r="L190" s="5">
        <f ca="1"/>
        <v>137.59880065917969</v>
      </c>
      <c r="N190" s="4">
        <f ca="1"/>
        <v>45659</v>
      </c>
      <c r="O190" s="5">
        <f ca="1"/>
        <v>198.8912353515625</v>
      </c>
      <c r="P190" s="5">
        <f ca="1"/>
        <v>273.48831176757813</v>
      </c>
    </row>
    <row r="191" spans="2:16" x14ac:dyDescent="0.5">
      <c r="B191" s="1">
        <v>44648</v>
      </c>
      <c r="C191">
        <v>281.920654296875</v>
      </c>
      <c r="D191">
        <v>319.37826538085938</v>
      </c>
      <c r="F191" s="51">
        <f t="shared" si="6"/>
        <v>1</v>
      </c>
      <c r="G191" s="51">
        <f t="shared" si="7"/>
        <v>14</v>
      </c>
      <c r="H191" s="51">
        <f t="shared" si="8"/>
        <v>3</v>
      </c>
      <c r="J191" s="4">
        <f ca="1"/>
        <v>45667</v>
      </c>
      <c r="K191" s="5">
        <f ca="1"/>
        <v>65.773002624511719</v>
      </c>
      <c r="L191" s="5">
        <f ca="1"/>
        <v>59.609592437744141</v>
      </c>
      <c r="N191" s="4">
        <f ca="1"/>
        <v>45663</v>
      </c>
      <c r="O191" s="5">
        <f ca="1"/>
        <v>98.318222045898438</v>
      </c>
      <c r="P191" s="5">
        <f ca="1"/>
        <v>120.63455963134766</v>
      </c>
    </row>
    <row r="192" spans="2:16" x14ac:dyDescent="0.5">
      <c r="B192" s="1">
        <v>44649</v>
      </c>
      <c r="C192">
        <v>233.35958862304688</v>
      </c>
      <c r="D192">
        <v>181.57368469238281</v>
      </c>
      <c r="F192" s="51">
        <f t="shared" si="6"/>
        <v>2</v>
      </c>
      <c r="G192" s="51">
        <f t="shared" si="7"/>
        <v>14</v>
      </c>
      <c r="H192" s="51">
        <f t="shared" si="8"/>
        <v>3</v>
      </c>
      <c r="J192" s="4">
        <f ca="1"/>
        <v>45674</v>
      </c>
      <c r="K192" s="5">
        <f ca="1"/>
        <v>88.48260498046875</v>
      </c>
      <c r="L192" s="5">
        <f ca="1"/>
        <v>66.157691955566406</v>
      </c>
      <c r="N192" s="4">
        <f ca="1"/>
        <v>45670</v>
      </c>
      <c r="O192" s="5">
        <f ca="1"/>
        <v>107.78419494628906</v>
      </c>
      <c r="P192" s="5">
        <f ca="1"/>
        <v>71.634956359863281</v>
      </c>
    </row>
    <row r="193" spans="2:16" x14ac:dyDescent="0.5">
      <c r="B193" s="1">
        <v>44650</v>
      </c>
      <c r="C193">
        <v>233.50888061523438</v>
      </c>
      <c r="D193">
        <v>270.6861572265625</v>
      </c>
      <c r="F193" s="51">
        <f t="shared" si="6"/>
        <v>3</v>
      </c>
      <c r="G193" s="51">
        <f t="shared" si="7"/>
        <v>14</v>
      </c>
      <c r="H193" s="51">
        <f t="shared" si="8"/>
        <v>3</v>
      </c>
      <c r="J193" s="4">
        <f ca="1"/>
        <v>45681</v>
      </c>
      <c r="K193" s="5">
        <f ca="1"/>
        <v>149.35893249511719</v>
      </c>
      <c r="L193" s="5">
        <f ca="1"/>
        <v>116.99222564697266</v>
      </c>
      <c r="N193" s="4">
        <f ca="1"/>
        <v>45677</v>
      </c>
      <c r="O193" s="5">
        <f ca="1"/>
        <v>151.88629150390625</v>
      </c>
      <c r="P193" s="5">
        <f ca="1"/>
        <v>173.05003356933594</v>
      </c>
    </row>
    <row r="194" spans="2:16" x14ac:dyDescent="0.5">
      <c r="B194" s="1">
        <v>44651</v>
      </c>
      <c r="C194">
        <v>254.81291198730469</v>
      </c>
      <c r="D194">
        <v>220.89439392089844</v>
      </c>
      <c r="F194" s="51">
        <f t="shared" si="6"/>
        <v>4</v>
      </c>
      <c r="G194" s="51">
        <f t="shared" si="7"/>
        <v>14</v>
      </c>
      <c r="H194" s="51">
        <f t="shared" si="8"/>
        <v>3</v>
      </c>
      <c r="J194" s="4">
        <f ca="1"/>
        <v>45688</v>
      </c>
      <c r="K194" s="5">
        <f ca="1"/>
        <v>110.80772399902344</v>
      </c>
      <c r="L194" s="5">
        <f ca="1"/>
        <v>69.768409729003906</v>
      </c>
      <c r="N194" s="4">
        <f ca="1"/>
        <v>45688</v>
      </c>
      <c r="O194" s="5">
        <f ca="1"/>
        <v>110.80772399902344</v>
      </c>
      <c r="P194" s="5">
        <f ca="1"/>
        <v>69.768409729003906</v>
      </c>
    </row>
    <row r="195" spans="2:16" x14ac:dyDescent="0.5">
      <c r="B195" s="1">
        <v>44652</v>
      </c>
      <c r="C195">
        <v>188.15780639648438</v>
      </c>
      <c r="D195">
        <v>167.83352661132813</v>
      </c>
      <c r="F195" s="51">
        <f t="shared" si="6"/>
        <v>5</v>
      </c>
      <c r="G195" s="51">
        <f t="shared" si="7"/>
        <v>14</v>
      </c>
      <c r="H195" s="51">
        <f t="shared" si="8"/>
        <v>4</v>
      </c>
      <c r="J195" s="4">
        <f ca="1"/>
        <v>45695</v>
      </c>
      <c r="K195" s="5">
        <f ca="1"/>
        <v>119.58728790283203</v>
      </c>
      <c r="L195" s="5">
        <f ca="1"/>
        <v>131.14109802246094</v>
      </c>
      <c r="N195" s="4">
        <f ca="1"/>
        <v>45691</v>
      </c>
      <c r="O195" s="5">
        <f ca="1"/>
        <v>146.63278198242188</v>
      </c>
      <c r="P195" s="5">
        <f ca="1"/>
        <v>146.18142700195313</v>
      </c>
    </row>
    <row r="196" spans="2:16" x14ac:dyDescent="0.5">
      <c r="B196" s="1">
        <v>44655</v>
      </c>
      <c r="C196">
        <v>163.02006530761719</v>
      </c>
      <c r="D196">
        <v>143.01608276367188</v>
      </c>
      <c r="F196" s="51">
        <f t="shared" si="6"/>
        <v>1</v>
      </c>
      <c r="G196" s="51">
        <f t="shared" si="7"/>
        <v>15</v>
      </c>
      <c r="H196" s="51">
        <f t="shared" si="8"/>
        <v>4</v>
      </c>
      <c r="J196" s="4">
        <f ca="1"/>
        <v>45702</v>
      </c>
      <c r="K196" s="5">
        <f ca="1"/>
        <v>119.73136138916016</v>
      </c>
      <c r="L196" s="5">
        <f ca="1"/>
        <v>102.31098937988281</v>
      </c>
      <c r="N196" s="4">
        <f ca="1"/>
        <v>45698</v>
      </c>
      <c r="O196" s="5">
        <f ca="1"/>
        <v>121.84156799316406</v>
      </c>
      <c r="P196" s="5">
        <f ca="1"/>
        <v>106.28321075439453</v>
      </c>
    </row>
    <row r="197" spans="2:16" x14ac:dyDescent="0.5">
      <c r="B197" s="1">
        <v>44656</v>
      </c>
      <c r="C197">
        <v>212.41769409179688</v>
      </c>
      <c r="D197">
        <v>137.36032104492188</v>
      </c>
      <c r="F197" s="51">
        <f t="shared" si="6"/>
        <v>2</v>
      </c>
      <c r="G197" s="51">
        <f t="shared" si="7"/>
        <v>15</v>
      </c>
      <c r="H197" s="51">
        <f t="shared" si="8"/>
        <v>4</v>
      </c>
      <c r="J197" s="4">
        <f ca="1"/>
        <v>45707</v>
      </c>
      <c r="K197" s="5">
        <f ca="1"/>
        <v>175.05439758300781</v>
      </c>
      <c r="L197" s="5">
        <f ca="1"/>
        <v>187.93983459472656</v>
      </c>
      <c r="N197" s="4">
        <f ca="1"/>
        <v>45705</v>
      </c>
      <c r="O197" s="5">
        <f ca="1"/>
        <v>154.28396606445313</v>
      </c>
      <c r="P197" s="5">
        <f ca="1"/>
        <v>162.85667419433594</v>
      </c>
    </row>
    <row r="198" spans="2:16" x14ac:dyDescent="0.5">
      <c r="B198" s="1">
        <v>44657</v>
      </c>
      <c r="C198">
        <v>175.74716186523438</v>
      </c>
      <c r="D198">
        <v>116.80413055419922</v>
      </c>
      <c r="F198" s="51">
        <f t="shared" ref="F198:F261" si="9">WEEKDAY(B198,2)</f>
        <v>3</v>
      </c>
      <c r="G198" s="51">
        <f t="shared" si="7"/>
        <v>15</v>
      </c>
      <c r="H198" s="51">
        <f t="shared" si="8"/>
        <v>4</v>
      </c>
    </row>
    <row r="199" spans="2:16" x14ac:dyDescent="0.5">
      <c r="B199" s="1">
        <v>44658</v>
      </c>
      <c r="C199">
        <v>243.41552734375</v>
      </c>
      <c r="D199">
        <v>232.11555480957031</v>
      </c>
      <c r="F199" s="51">
        <f t="shared" si="9"/>
        <v>4</v>
      </c>
      <c r="G199" s="51">
        <f t="shared" ref="G199:G262" si="10">WEEKNUM(B199)</f>
        <v>15</v>
      </c>
      <c r="H199" s="51">
        <f t="shared" ref="H199:H262" si="11">MONTH(B199)</f>
        <v>4</v>
      </c>
    </row>
    <row r="200" spans="2:16" x14ac:dyDescent="0.5">
      <c r="B200" s="1">
        <v>44659</v>
      </c>
      <c r="C200">
        <v>219.47674560546875</v>
      </c>
      <c r="D200">
        <v>152.65199279785156</v>
      </c>
      <c r="F200" s="51">
        <f t="shared" si="9"/>
        <v>5</v>
      </c>
      <c r="G200" s="51">
        <f t="shared" si="10"/>
        <v>15</v>
      </c>
      <c r="H200" s="51">
        <f t="shared" si="11"/>
        <v>4</v>
      </c>
    </row>
    <row r="201" spans="2:16" x14ac:dyDescent="0.5">
      <c r="B201" s="1">
        <v>44662</v>
      </c>
      <c r="C201">
        <v>195.22737121582031</v>
      </c>
      <c r="D201">
        <v>226.01780700683594</v>
      </c>
      <c r="F201" s="51">
        <f t="shared" si="9"/>
        <v>1</v>
      </c>
      <c r="G201" s="51">
        <f t="shared" si="10"/>
        <v>16</v>
      </c>
      <c r="H201" s="51">
        <f t="shared" si="11"/>
        <v>4</v>
      </c>
    </row>
    <row r="202" spans="2:16" x14ac:dyDescent="0.5">
      <c r="B202" s="1">
        <v>44663</v>
      </c>
      <c r="C202">
        <v>226.25242614746094</v>
      </c>
      <c r="D202">
        <v>219.77252197265625</v>
      </c>
      <c r="F202" s="51">
        <f t="shared" si="9"/>
        <v>2</v>
      </c>
      <c r="G202" s="51">
        <f t="shared" si="10"/>
        <v>16</v>
      </c>
      <c r="H202" s="51">
        <f t="shared" si="11"/>
        <v>4</v>
      </c>
    </row>
    <row r="203" spans="2:16" x14ac:dyDescent="0.5">
      <c r="B203" s="1">
        <v>44664</v>
      </c>
      <c r="C203">
        <v>258.87689208984375</v>
      </c>
      <c r="D203">
        <v>305.48251342773438</v>
      </c>
      <c r="F203" s="51">
        <f t="shared" si="9"/>
        <v>3</v>
      </c>
      <c r="G203" s="51">
        <f t="shared" si="10"/>
        <v>16</v>
      </c>
      <c r="H203" s="51">
        <f t="shared" si="11"/>
        <v>4</v>
      </c>
    </row>
    <row r="204" spans="2:16" x14ac:dyDescent="0.5">
      <c r="B204" s="1">
        <v>44670</v>
      </c>
      <c r="C204">
        <v>213.51725769042969</v>
      </c>
      <c r="D204">
        <v>243.26858520507813</v>
      </c>
      <c r="F204" s="51">
        <f t="shared" si="9"/>
        <v>2</v>
      </c>
      <c r="G204" s="51">
        <f t="shared" si="10"/>
        <v>17</v>
      </c>
      <c r="H204" s="51">
        <f t="shared" si="11"/>
        <v>4</v>
      </c>
    </row>
    <row r="205" spans="2:16" x14ac:dyDescent="0.5">
      <c r="B205" s="1">
        <v>44671</v>
      </c>
      <c r="C205">
        <v>189.60824584960938</v>
      </c>
      <c r="D205">
        <v>166.78642272949219</v>
      </c>
      <c r="F205" s="51">
        <f t="shared" si="9"/>
        <v>3</v>
      </c>
      <c r="G205" s="51">
        <f t="shared" si="10"/>
        <v>17</v>
      </c>
      <c r="H205" s="51">
        <f t="shared" si="11"/>
        <v>4</v>
      </c>
    </row>
    <row r="206" spans="2:16" x14ac:dyDescent="0.5">
      <c r="B206" s="1">
        <v>44672</v>
      </c>
      <c r="C206">
        <v>128.264404296875</v>
      </c>
      <c r="D206">
        <v>111.19095611572266</v>
      </c>
      <c r="F206" s="51">
        <f t="shared" si="9"/>
        <v>4</v>
      </c>
      <c r="G206" s="51">
        <f t="shared" si="10"/>
        <v>17</v>
      </c>
      <c r="H206" s="51">
        <f t="shared" si="11"/>
        <v>4</v>
      </c>
    </row>
    <row r="207" spans="2:16" x14ac:dyDescent="0.5">
      <c r="B207" s="1">
        <v>44673</v>
      </c>
      <c r="C207">
        <v>246.79725646972656</v>
      </c>
      <c r="D207">
        <v>218.7000732421875</v>
      </c>
      <c r="F207" s="51">
        <f t="shared" si="9"/>
        <v>5</v>
      </c>
      <c r="G207" s="51">
        <f t="shared" si="10"/>
        <v>17</v>
      </c>
      <c r="H207" s="51">
        <f t="shared" si="11"/>
        <v>4</v>
      </c>
    </row>
    <row r="208" spans="2:16" x14ac:dyDescent="0.5">
      <c r="B208" s="1">
        <v>44676</v>
      </c>
      <c r="C208">
        <v>246.89945983886719</v>
      </c>
      <c r="D208">
        <v>232.46505737304688</v>
      </c>
      <c r="F208" s="51">
        <f t="shared" si="9"/>
        <v>1</v>
      </c>
      <c r="G208" s="51">
        <f t="shared" si="10"/>
        <v>18</v>
      </c>
      <c r="H208" s="51">
        <f t="shared" si="11"/>
        <v>4</v>
      </c>
    </row>
    <row r="209" spans="2:8" x14ac:dyDescent="0.5">
      <c r="B209" s="1">
        <v>44677</v>
      </c>
      <c r="C209">
        <v>160.54447937011719</v>
      </c>
      <c r="D209">
        <v>160.05030822753906</v>
      </c>
      <c r="F209" s="51">
        <f t="shared" si="9"/>
        <v>2</v>
      </c>
      <c r="G209" s="51">
        <f t="shared" si="10"/>
        <v>18</v>
      </c>
      <c r="H209" s="51">
        <f t="shared" si="11"/>
        <v>4</v>
      </c>
    </row>
    <row r="210" spans="2:8" x14ac:dyDescent="0.5">
      <c r="B210" s="1">
        <v>44678</v>
      </c>
      <c r="C210">
        <v>186.69865417480469</v>
      </c>
      <c r="D210">
        <v>127.62787628173828</v>
      </c>
      <c r="F210" s="51">
        <f t="shared" si="9"/>
        <v>3</v>
      </c>
      <c r="G210" s="51">
        <f t="shared" si="10"/>
        <v>18</v>
      </c>
      <c r="H210" s="51">
        <f t="shared" si="11"/>
        <v>4</v>
      </c>
    </row>
    <row r="211" spans="2:8" x14ac:dyDescent="0.5">
      <c r="B211" s="1">
        <v>44679</v>
      </c>
      <c r="C211">
        <v>176.37631225585938</v>
      </c>
      <c r="D211">
        <v>131.87506103515625</v>
      </c>
      <c r="F211" s="51">
        <f t="shared" si="9"/>
        <v>4</v>
      </c>
      <c r="G211" s="51">
        <f t="shared" si="10"/>
        <v>18</v>
      </c>
      <c r="H211" s="51">
        <f t="shared" si="11"/>
        <v>4</v>
      </c>
    </row>
    <row r="212" spans="2:8" x14ac:dyDescent="0.5">
      <c r="B212" s="1">
        <v>44680</v>
      </c>
      <c r="C212">
        <v>148.93714904785156</v>
      </c>
      <c r="D212">
        <v>143.35874938964844</v>
      </c>
      <c r="F212" s="51">
        <f t="shared" si="9"/>
        <v>5</v>
      </c>
      <c r="G212" s="51">
        <f t="shared" si="10"/>
        <v>18</v>
      </c>
      <c r="H212" s="51">
        <f t="shared" si="11"/>
        <v>4</v>
      </c>
    </row>
    <row r="213" spans="2:8" x14ac:dyDescent="0.5">
      <c r="B213" s="1">
        <v>44683</v>
      </c>
      <c r="C213">
        <v>96.670265197753906</v>
      </c>
      <c r="D213">
        <v>128.49693298339844</v>
      </c>
      <c r="F213" s="51">
        <f t="shared" si="9"/>
        <v>1</v>
      </c>
      <c r="G213" s="51">
        <f t="shared" si="10"/>
        <v>19</v>
      </c>
      <c r="H213" s="51">
        <f t="shared" si="11"/>
        <v>5</v>
      </c>
    </row>
    <row r="214" spans="2:8" x14ac:dyDescent="0.5">
      <c r="B214" s="1">
        <v>44684</v>
      </c>
      <c r="C214">
        <v>157.47349548339844</v>
      </c>
      <c r="D214">
        <v>156.98878479003906</v>
      </c>
      <c r="F214" s="51">
        <f t="shared" si="9"/>
        <v>2</v>
      </c>
      <c r="G214" s="51">
        <f t="shared" si="10"/>
        <v>19</v>
      </c>
      <c r="H214" s="51">
        <f t="shared" si="11"/>
        <v>5</v>
      </c>
    </row>
    <row r="215" spans="2:8" x14ac:dyDescent="0.5">
      <c r="B215" s="1">
        <v>44685</v>
      </c>
      <c r="C215">
        <v>163.44906616210938</v>
      </c>
      <c r="D215">
        <v>217.26127624511719</v>
      </c>
      <c r="F215" s="51">
        <f t="shared" si="9"/>
        <v>3</v>
      </c>
      <c r="G215" s="51">
        <f t="shared" si="10"/>
        <v>19</v>
      </c>
      <c r="H215" s="51">
        <f t="shared" si="11"/>
        <v>5</v>
      </c>
    </row>
    <row r="216" spans="2:8" x14ac:dyDescent="0.5">
      <c r="B216" s="1">
        <v>44686</v>
      </c>
      <c r="C216">
        <v>144.69874572753906</v>
      </c>
      <c r="D216">
        <v>144.25335693359375</v>
      </c>
      <c r="F216" s="51">
        <f t="shared" si="9"/>
        <v>4</v>
      </c>
      <c r="G216" s="51">
        <f t="shared" si="10"/>
        <v>19</v>
      </c>
      <c r="H216" s="51">
        <f t="shared" si="11"/>
        <v>5</v>
      </c>
    </row>
    <row r="217" spans="2:8" x14ac:dyDescent="0.5">
      <c r="B217" s="1">
        <v>44687</v>
      </c>
      <c r="C217">
        <v>174.06805419921875</v>
      </c>
      <c r="D217">
        <v>178.79080200195313</v>
      </c>
      <c r="F217" s="51">
        <f t="shared" si="9"/>
        <v>5</v>
      </c>
      <c r="G217" s="51">
        <f t="shared" si="10"/>
        <v>19</v>
      </c>
      <c r="H217" s="51">
        <f t="shared" si="11"/>
        <v>5</v>
      </c>
    </row>
    <row r="218" spans="2:8" x14ac:dyDescent="0.5">
      <c r="B218" s="1">
        <v>44690</v>
      </c>
      <c r="C218">
        <v>150.86941528320313</v>
      </c>
      <c r="D218">
        <v>170.0230712890625</v>
      </c>
      <c r="F218" s="51">
        <f t="shared" si="9"/>
        <v>1</v>
      </c>
      <c r="G218" s="51">
        <f t="shared" si="10"/>
        <v>20</v>
      </c>
      <c r="H218" s="51">
        <f t="shared" si="11"/>
        <v>5</v>
      </c>
    </row>
    <row r="219" spans="2:8" x14ac:dyDescent="0.5">
      <c r="B219" s="1">
        <v>44691</v>
      </c>
      <c r="C219">
        <v>143.24617004394531</v>
      </c>
      <c r="D219">
        <v>190.40699768066406</v>
      </c>
      <c r="F219" s="51">
        <f t="shared" si="9"/>
        <v>2</v>
      </c>
      <c r="G219" s="51">
        <f t="shared" si="10"/>
        <v>20</v>
      </c>
      <c r="H219" s="51">
        <f t="shared" si="11"/>
        <v>5</v>
      </c>
    </row>
    <row r="220" spans="2:8" x14ac:dyDescent="0.5">
      <c r="B220" s="1">
        <v>44692</v>
      </c>
      <c r="C220">
        <v>176.37631225585938</v>
      </c>
      <c r="D220">
        <v>175.83340454101563</v>
      </c>
      <c r="F220" s="51">
        <f t="shared" si="9"/>
        <v>3</v>
      </c>
      <c r="G220" s="51">
        <f t="shared" si="10"/>
        <v>20</v>
      </c>
      <c r="H220" s="51">
        <f t="shared" si="11"/>
        <v>5</v>
      </c>
    </row>
    <row r="221" spans="2:8" x14ac:dyDescent="0.5">
      <c r="B221" s="1">
        <v>44693</v>
      </c>
      <c r="C221">
        <v>158.26106262207031</v>
      </c>
      <c r="D221">
        <v>174.09535217285156</v>
      </c>
      <c r="F221" s="51">
        <f t="shared" si="9"/>
        <v>4</v>
      </c>
      <c r="G221" s="51">
        <f t="shared" si="10"/>
        <v>20</v>
      </c>
      <c r="H221" s="51">
        <f t="shared" si="11"/>
        <v>5</v>
      </c>
    </row>
    <row r="222" spans="2:8" x14ac:dyDescent="0.5">
      <c r="B222" s="1">
        <v>44694</v>
      </c>
      <c r="C222">
        <v>162.08282470703125</v>
      </c>
      <c r="D222">
        <v>141.38592529296875</v>
      </c>
      <c r="F222" s="51">
        <f t="shared" si="9"/>
        <v>5</v>
      </c>
      <c r="G222" s="51">
        <f t="shared" si="10"/>
        <v>20</v>
      </c>
      <c r="H222" s="51">
        <f t="shared" si="11"/>
        <v>5</v>
      </c>
    </row>
    <row r="223" spans="2:8" x14ac:dyDescent="0.5">
      <c r="B223" s="1">
        <v>44697</v>
      </c>
      <c r="C223">
        <v>168.75344848632813</v>
      </c>
      <c r="D223">
        <v>174.46490478515625</v>
      </c>
      <c r="F223" s="51">
        <f t="shared" si="9"/>
        <v>1</v>
      </c>
      <c r="G223" s="51">
        <f t="shared" si="10"/>
        <v>21</v>
      </c>
      <c r="H223" s="51">
        <f t="shared" si="11"/>
        <v>5</v>
      </c>
    </row>
    <row r="224" spans="2:8" x14ac:dyDescent="0.5">
      <c r="B224" s="1">
        <v>44698</v>
      </c>
      <c r="C224">
        <v>174.62417602539063</v>
      </c>
      <c r="D224">
        <v>158.26060485839844</v>
      </c>
      <c r="F224" s="51">
        <f t="shared" si="9"/>
        <v>2</v>
      </c>
      <c r="G224" s="51">
        <f t="shared" si="10"/>
        <v>21</v>
      </c>
      <c r="H224" s="51">
        <f t="shared" si="11"/>
        <v>5</v>
      </c>
    </row>
    <row r="225" spans="2:8" x14ac:dyDescent="0.5">
      <c r="B225" s="1">
        <v>44699</v>
      </c>
      <c r="C225">
        <v>165.89596557617188</v>
      </c>
      <c r="D225">
        <v>128.04025268554688</v>
      </c>
      <c r="F225" s="51">
        <f t="shared" si="9"/>
        <v>3</v>
      </c>
      <c r="G225" s="51">
        <f t="shared" si="10"/>
        <v>21</v>
      </c>
      <c r="H225" s="51">
        <f t="shared" si="11"/>
        <v>5</v>
      </c>
    </row>
    <row r="226" spans="2:8" x14ac:dyDescent="0.5">
      <c r="B226" s="1">
        <v>44700</v>
      </c>
      <c r="C226">
        <v>162.38076782226563</v>
      </c>
      <c r="D226">
        <v>129.5047607421875</v>
      </c>
      <c r="F226" s="51">
        <f t="shared" si="9"/>
        <v>4</v>
      </c>
      <c r="G226" s="51">
        <f t="shared" si="10"/>
        <v>21</v>
      </c>
      <c r="H226" s="51">
        <f t="shared" si="11"/>
        <v>5</v>
      </c>
    </row>
    <row r="227" spans="2:8" x14ac:dyDescent="0.5">
      <c r="B227" s="1">
        <v>44701</v>
      </c>
      <c r="C227">
        <v>140.9603271484375</v>
      </c>
      <c r="D227">
        <v>90.338424682617188</v>
      </c>
      <c r="F227" s="51">
        <f t="shared" si="9"/>
        <v>5</v>
      </c>
      <c r="G227" s="51">
        <f t="shared" si="10"/>
        <v>21</v>
      </c>
      <c r="H227" s="51">
        <f t="shared" si="11"/>
        <v>5</v>
      </c>
    </row>
    <row r="228" spans="2:8" x14ac:dyDescent="0.5">
      <c r="B228" s="1">
        <v>44704</v>
      </c>
      <c r="C228">
        <v>150.3084716796875</v>
      </c>
      <c r="D228">
        <v>115.26601409912109</v>
      </c>
      <c r="F228" s="51">
        <f t="shared" si="9"/>
        <v>1</v>
      </c>
      <c r="G228" s="51">
        <f t="shared" si="10"/>
        <v>22</v>
      </c>
      <c r="H228" s="51">
        <f t="shared" si="11"/>
        <v>5</v>
      </c>
    </row>
    <row r="229" spans="2:8" x14ac:dyDescent="0.5">
      <c r="B229" s="1">
        <v>44705</v>
      </c>
      <c r="C229">
        <v>222.35826110839844</v>
      </c>
      <c r="D229">
        <v>295.5650634765625</v>
      </c>
      <c r="F229" s="51">
        <f t="shared" si="9"/>
        <v>2</v>
      </c>
      <c r="G229" s="51">
        <f t="shared" si="10"/>
        <v>22</v>
      </c>
      <c r="H229" s="51">
        <f t="shared" si="11"/>
        <v>5</v>
      </c>
    </row>
    <row r="230" spans="2:8" x14ac:dyDescent="0.5">
      <c r="B230" s="1">
        <v>44706</v>
      </c>
      <c r="C230">
        <v>155.10350036621094</v>
      </c>
      <c r="D230">
        <v>209.84968566894531</v>
      </c>
      <c r="F230" s="51">
        <f t="shared" si="9"/>
        <v>3</v>
      </c>
      <c r="G230" s="51">
        <f t="shared" si="10"/>
        <v>22</v>
      </c>
      <c r="H230" s="51">
        <f t="shared" si="11"/>
        <v>5</v>
      </c>
    </row>
    <row r="231" spans="2:8" x14ac:dyDescent="0.5">
      <c r="B231" s="1">
        <v>44707</v>
      </c>
      <c r="C231">
        <v>134.57305908203125</v>
      </c>
      <c r="D231">
        <v>72.239372253417969</v>
      </c>
      <c r="F231" s="51">
        <f t="shared" si="9"/>
        <v>4</v>
      </c>
      <c r="G231" s="51">
        <f t="shared" si="10"/>
        <v>22</v>
      </c>
      <c r="H231" s="51">
        <f t="shared" si="11"/>
        <v>5</v>
      </c>
    </row>
    <row r="232" spans="2:8" x14ac:dyDescent="0.5">
      <c r="B232" s="1">
        <v>44708</v>
      </c>
      <c r="C232">
        <v>155.51962280273438</v>
      </c>
      <c r="D232">
        <v>124.03273010253906</v>
      </c>
      <c r="F232" s="51">
        <f t="shared" si="9"/>
        <v>5</v>
      </c>
      <c r="G232" s="51">
        <f t="shared" si="10"/>
        <v>22</v>
      </c>
      <c r="H232" s="51">
        <f t="shared" si="11"/>
        <v>5</v>
      </c>
    </row>
    <row r="233" spans="2:8" x14ac:dyDescent="0.5">
      <c r="B233" s="1">
        <v>44711</v>
      </c>
      <c r="C233">
        <v>115.82404327392578</v>
      </c>
      <c r="D233">
        <v>138.56103515625</v>
      </c>
      <c r="F233" s="51">
        <f t="shared" si="9"/>
        <v>1</v>
      </c>
      <c r="G233" s="51">
        <f t="shared" si="10"/>
        <v>23</v>
      </c>
      <c r="H233" s="51">
        <f t="shared" si="11"/>
        <v>5</v>
      </c>
    </row>
    <row r="234" spans="2:8" x14ac:dyDescent="0.5">
      <c r="B234" s="1">
        <v>44712</v>
      </c>
      <c r="C234">
        <v>190.30909729003906</v>
      </c>
      <c r="D234">
        <v>177.8656005859375</v>
      </c>
      <c r="F234" s="51">
        <f t="shared" si="9"/>
        <v>2</v>
      </c>
      <c r="G234" s="51">
        <f t="shared" si="10"/>
        <v>23</v>
      </c>
      <c r="H234" s="51">
        <f t="shared" si="11"/>
        <v>5</v>
      </c>
    </row>
    <row r="235" spans="2:8" x14ac:dyDescent="0.5">
      <c r="B235" s="1">
        <v>44713</v>
      </c>
      <c r="C235">
        <v>168.34361267089844</v>
      </c>
      <c r="D235">
        <v>162.41171264648438</v>
      </c>
      <c r="F235" s="51">
        <f t="shared" si="9"/>
        <v>3</v>
      </c>
      <c r="G235" s="51">
        <f t="shared" si="10"/>
        <v>23</v>
      </c>
      <c r="H235" s="51">
        <f t="shared" si="11"/>
        <v>6</v>
      </c>
    </row>
    <row r="236" spans="2:8" x14ac:dyDescent="0.5">
      <c r="B236" s="1">
        <v>44714</v>
      </c>
      <c r="C236">
        <v>142.59397888183594</v>
      </c>
      <c r="D236">
        <v>120.28504180908203</v>
      </c>
      <c r="F236" s="51">
        <f t="shared" si="9"/>
        <v>4</v>
      </c>
      <c r="G236" s="51">
        <f t="shared" si="10"/>
        <v>23</v>
      </c>
      <c r="H236" s="51">
        <f t="shared" si="11"/>
        <v>6</v>
      </c>
    </row>
    <row r="237" spans="2:8" x14ac:dyDescent="0.5">
      <c r="B237" s="1">
        <v>44715</v>
      </c>
      <c r="C237">
        <v>142.78309631347656</v>
      </c>
      <c r="D237">
        <v>102.48738098144531</v>
      </c>
      <c r="F237" s="51">
        <f t="shared" si="9"/>
        <v>5</v>
      </c>
      <c r="G237" s="51">
        <f t="shared" si="10"/>
        <v>23</v>
      </c>
      <c r="H237" s="51">
        <f t="shared" si="11"/>
        <v>6</v>
      </c>
    </row>
    <row r="238" spans="2:8" x14ac:dyDescent="0.5">
      <c r="B238" s="1">
        <v>44718</v>
      </c>
      <c r="C238">
        <v>190.12530517578125</v>
      </c>
      <c r="D238">
        <v>145.80006408691406</v>
      </c>
      <c r="F238" s="51">
        <f t="shared" si="9"/>
        <v>1</v>
      </c>
      <c r="G238" s="51">
        <f t="shared" si="10"/>
        <v>24</v>
      </c>
      <c r="H238" s="51">
        <f t="shared" si="11"/>
        <v>6</v>
      </c>
    </row>
    <row r="239" spans="2:8" x14ac:dyDescent="0.5">
      <c r="B239" s="1">
        <v>44719</v>
      </c>
      <c r="C239">
        <v>139.0311279296875</v>
      </c>
      <c r="D239">
        <v>108.4720458984375</v>
      </c>
      <c r="F239" s="51">
        <f t="shared" si="9"/>
        <v>2</v>
      </c>
      <c r="G239" s="51">
        <f t="shared" si="10"/>
        <v>24</v>
      </c>
      <c r="H239" s="51">
        <f t="shared" si="11"/>
        <v>6</v>
      </c>
    </row>
    <row r="240" spans="2:8" x14ac:dyDescent="0.5">
      <c r="B240" s="1">
        <v>44720</v>
      </c>
      <c r="C240">
        <v>152.3668212890625</v>
      </c>
      <c r="D240">
        <v>146.27198791503906</v>
      </c>
      <c r="F240" s="51">
        <f t="shared" si="9"/>
        <v>3</v>
      </c>
      <c r="G240" s="51">
        <f t="shared" si="10"/>
        <v>24</v>
      </c>
      <c r="H240" s="51">
        <f t="shared" si="11"/>
        <v>6</v>
      </c>
    </row>
    <row r="241" spans="2:8" x14ac:dyDescent="0.5">
      <c r="B241" s="1">
        <v>44721</v>
      </c>
      <c r="C241">
        <v>115.55469512939453</v>
      </c>
      <c r="D241">
        <v>76.799331665039063</v>
      </c>
      <c r="F241" s="51">
        <f t="shared" si="9"/>
        <v>4</v>
      </c>
      <c r="G241" s="51">
        <f t="shared" si="10"/>
        <v>24</v>
      </c>
      <c r="H241" s="51">
        <f t="shared" si="11"/>
        <v>6</v>
      </c>
    </row>
    <row r="242" spans="2:8" x14ac:dyDescent="0.5">
      <c r="B242" s="1">
        <v>44722</v>
      </c>
      <c r="C242">
        <v>94.345283508300781</v>
      </c>
      <c r="D242">
        <v>52.252712249755859</v>
      </c>
      <c r="F242" s="51">
        <f t="shared" si="9"/>
        <v>5</v>
      </c>
      <c r="G242" s="51">
        <f t="shared" si="10"/>
        <v>24</v>
      </c>
      <c r="H242" s="51">
        <f t="shared" si="11"/>
        <v>6</v>
      </c>
    </row>
    <row r="243" spans="2:8" x14ac:dyDescent="0.5">
      <c r="B243" s="1">
        <v>44725</v>
      </c>
      <c r="C243">
        <v>147.22523498535156</v>
      </c>
      <c r="D243">
        <v>146.77206420898438</v>
      </c>
      <c r="F243" s="51">
        <f t="shared" si="9"/>
        <v>1</v>
      </c>
      <c r="G243" s="51">
        <f t="shared" si="10"/>
        <v>25</v>
      </c>
      <c r="H243" s="51">
        <f t="shared" si="11"/>
        <v>6</v>
      </c>
    </row>
    <row r="244" spans="2:8" x14ac:dyDescent="0.5">
      <c r="B244" s="1">
        <v>44726</v>
      </c>
      <c r="C244">
        <v>136.36642456054688</v>
      </c>
      <c r="D244">
        <v>113.28888702392578</v>
      </c>
      <c r="F244" s="51">
        <f t="shared" si="9"/>
        <v>2</v>
      </c>
      <c r="G244" s="51">
        <f t="shared" si="10"/>
        <v>25</v>
      </c>
      <c r="H244" s="51">
        <f t="shared" si="11"/>
        <v>6</v>
      </c>
    </row>
    <row r="245" spans="2:8" x14ac:dyDescent="0.5">
      <c r="B245" s="1">
        <v>44727</v>
      </c>
      <c r="C245">
        <v>110.05207824707031</v>
      </c>
      <c r="D245">
        <v>120.68466949462891</v>
      </c>
      <c r="F245" s="51">
        <f t="shared" si="9"/>
        <v>3</v>
      </c>
      <c r="G245" s="51">
        <f t="shared" si="10"/>
        <v>25</v>
      </c>
      <c r="H245" s="51">
        <f t="shared" si="11"/>
        <v>6</v>
      </c>
    </row>
    <row r="246" spans="2:8" x14ac:dyDescent="0.5">
      <c r="B246" s="1">
        <v>44728</v>
      </c>
      <c r="C246">
        <v>132.2822265625</v>
      </c>
      <c r="D246">
        <v>109.89588165283203</v>
      </c>
      <c r="F246" s="51">
        <f t="shared" si="9"/>
        <v>4</v>
      </c>
      <c r="G246" s="51">
        <f t="shared" si="10"/>
        <v>25</v>
      </c>
      <c r="H246" s="51">
        <f t="shared" si="11"/>
        <v>6</v>
      </c>
    </row>
    <row r="247" spans="2:8" x14ac:dyDescent="0.5">
      <c r="B247" s="1">
        <v>44729</v>
      </c>
      <c r="C247">
        <v>114.04771423339844</v>
      </c>
      <c r="D247">
        <v>82.688484191894531</v>
      </c>
      <c r="F247" s="51">
        <f t="shared" si="9"/>
        <v>5</v>
      </c>
      <c r="G247" s="51">
        <f t="shared" si="10"/>
        <v>25</v>
      </c>
      <c r="H247" s="51">
        <f t="shared" si="11"/>
        <v>6</v>
      </c>
    </row>
    <row r="248" spans="2:8" x14ac:dyDescent="0.5">
      <c r="B248" s="1">
        <v>44732</v>
      </c>
      <c r="C248">
        <v>115.72289276123047</v>
      </c>
      <c r="D248">
        <v>115.36668395996094</v>
      </c>
      <c r="F248" s="51">
        <f t="shared" si="9"/>
        <v>1</v>
      </c>
      <c r="G248" s="51">
        <f t="shared" si="10"/>
        <v>26</v>
      </c>
      <c r="H248" s="51">
        <f t="shared" si="11"/>
        <v>6</v>
      </c>
    </row>
    <row r="249" spans="2:8" x14ac:dyDescent="0.5">
      <c r="B249" s="1">
        <v>44733</v>
      </c>
      <c r="C249">
        <v>116.76954650878906</v>
      </c>
      <c r="D249">
        <v>98.029579162597656</v>
      </c>
      <c r="F249" s="51">
        <f t="shared" si="9"/>
        <v>2</v>
      </c>
      <c r="G249" s="51">
        <f t="shared" si="10"/>
        <v>26</v>
      </c>
      <c r="H249" s="51">
        <f t="shared" si="11"/>
        <v>6</v>
      </c>
    </row>
    <row r="250" spans="2:8" x14ac:dyDescent="0.5">
      <c r="B250" s="1">
        <v>44734</v>
      </c>
      <c r="C250">
        <v>121.32015991210938</v>
      </c>
      <c r="D250">
        <v>126.20527648925781</v>
      </c>
      <c r="F250" s="51">
        <f t="shared" si="9"/>
        <v>3</v>
      </c>
      <c r="G250" s="51">
        <f t="shared" si="10"/>
        <v>26</v>
      </c>
      <c r="H250" s="51">
        <f t="shared" si="11"/>
        <v>6</v>
      </c>
    </row>
    <row r="251" spans="2:8" x14ac:dyDescent="0.5">
      <c r="B251" s="1">
        <v>44735</v>
      </c>
      <c r="C251">
        <v>143.56231689453125</v>
      </c>
      <c r="D251">
        <v>190.82722473144531</v>
      </c>
      <c r="F251" s="51">
        <f t="shared" si="9"/>
        <v>4</v>
      </c>
      <c r="G251" s="51">
        <f t="shared" si="10"/>
        <v>26</v>
      </c>
      <c r="H251" s="51">
        <f t="shared" si="11"/>
        <v>6</v>
      </c>
    </row>
    <row r="252" spans="2:8" x14ac:dyDescent="0.5">
      <c r="B252" s="1">
        <v>44736</v>
      </c>
      <c r="C252">
        <v>149.35893249511719</v>
      </c>
      <c r="D252">
        <v>106.35655975341797</v>
      </c>
      <c r="F252" s="51">
        <f t="shared" si="9"/>
        <v>5</v>
      </c>
      <c r="G252" s="51">
        <f t="shared" si="10"/>
        <v>26</v>
      </c>
      <c r="H252" s="51">
        <f t="shared" si="11"/>
        <v>6</v>
      </c>
    </row>
    <row r="253" spans="2:8" x14ac:dyDescent="0.5">
      <c r="B253" s="1">
        <v>44739</v>
      </c>
      <c r="C253">
        <v>131.99984741210938</v>
      </c>
      <c r="D253">
        <v>100.26174926757813</v>
      </c>
      <c r="F253" s="51">
        <f t="shared" si="9"/>
        <v>1</v>
      </c>
      <c r="G253" s="51">
        <f t="shared" si="10"/>
        <v>27</v>
      </c>
      <c r="H253" s="51">
        <f t="shared" si="11"/>
        <v>6</v>
      </c>
    </row>
    <row r="254" spans="2:8" x14ac:dyDescent="0.5">
      <c r="B254" s="1">
        <v>44740</v>
      </c>
      <c r="C254">
        <v>200.76168823242188</v>
      </c>
      <c r="D254">
        <v>189.02461242675781</v>
      </c>
      <c r="F254" s="51">
        <f t="shared" si="9"/>
        <v>2</v>
      </c>
      <c r="G254" s="51">
        <f t="shared" si="10"/>
        <v>27</v>
      </c>
      <c r="H254" s="51">
        <f t="shared" si="11"/>
        <v>6</v>
      </c>
    </row>
    <row r="255" spans="2:8" x14ac:dyDescent="0.5">
      <c r="B255" s="1">
        <v>44741</v>
      </c>
      <c r="C255">
        <v>181.88807678222656</v>
      </c>
      <c r="D255">
        <v>186.822998046875</v>
      </c>
      <c r="F255" s="51">
        <f t="shared" si="9"/>
        <v>3</v>
      </c>
      <c r="G255" s="51">
        <f t="shared" si="10"/>
        <v>27</v>
      </c>
      <c r="H255" s="51">
        <f t="shared" si="11"/>
        <v>6</v>
      </c>
    </row>
    <row r="256" spans="2:8" x14ac:dyDescent="0.5">
      <c r="B256" s="1">
        <v>44742</v>
      </c>
      <c r="C256">
        <v>173.20616149902344</v>
      </c>
      <c r="D256">
        <v>151.08888244628906</v>
      </c>
      <c r="F256" s="51">
        <f t="shared" si="9"/>
        <v>4</v>
      </c>
      <c r="G256" s="51">
        <f t="shared" si="10"/>
        <v>27</v>
      </c>
      <c r="H256" s="51">
        <f t="shared" si="11"/>
        <v>6</v>
      </c>
    </row>
    <row r="257" spans="2:8" x14ac:dyDescent="0.5">
      <c r="B257" s="1">
        <v>44743</v>
      </c>
      <c r="C257">
        <v>119.07923889160156</v>
      </c>
      <c r="D257">
        <v>107.92063903808594</v>
      </c>
      <c r="F257" s="51">
        <f t="shared" si="9"/>
        <v>5</v>
      </c>
      <c r="G257" s="51">
        <f t="shared" si="10"/>
        <v>27</v>
      </c>
      <c r="H257" s="51">
        <f t="shared" si="11"/>
        <v>7</v>
      </c>
    </row>
    <row r="258" spans="2:8" x14ac:dyDescent="0.5">
      <c r="B258" s="1">
        <v>44746</v>
      </c>
      <c r="C258">
        <v>80.437629699707031</v>
      </c>
      <c r="D258">
        <v>87.480033874511719</v>
      </c>
      <c r="F258" s="51">
        <f t="shared" si="9"/>
        <v>1</v>
      </c>
      <c r="G258" s="51">
        <f t="shared" si="10"/>
        <v>28</v>
      </c>
      <c r="H258" s="51">
        <f t="shared" si="11"/>
        <v>7</v>
      </c>
    </row>
    <row r="259" spans="2:8" x14ac:dyDescent="0.5">
      <c r="B259" s="1">
        <v>44747</v>
      </c>
      <c r="C259">
        <v>109.64945220947266</v>
      </c>
      <c r="D259">
        <v>138.0782470703125</v>
      </c>
      <c r="F259" s="51">
        <f t="shared" si="9"/>
        <v>2</v>
      </c>
      <c r="G259" s="51">
        <f t="shared" si="10"/>
        <v>28</v>
      </c>
      <c r="H259" s="51">
        <f t="shared" si="11"/>
        <v>7</v>
      </c>
    </row>
    <row r="260" spans="2:8" x14ac:dyDescent="0.5">
      <c r="B260" s="1">
        <v>44748</v>
      </c>
      <c r="C260">
        <v>138.98884582519531</v>
      </c>
      <c r="D260">
        <v>150.1077880859375</v>
      </c>
      <c r="F260" s="51">
        <f t="shared" si="9"/>
        <v>3</v>
      </c>
      <c r="G260" s="51">
        <f t="shared" si="10"/>
        <v>28</v>
      </c>
      <c r="H260" s="51">
        <f t="shared" si="11"/>
        <v>7</v>
      </c>
    </row>
    <row r="261" spans="2:8" x14ac:dyDescent="0.5">
      <c r="B261" s="1">
        <v>44749</v>
      </c>
      <c r="C261">
        <v>88.630569458007813</v>
      </c>
      <c r="D261">
        <v>66.268318176269531</v>
      </c>
      <c r="F261" s="51">
        <f t="shared" si="9"/>
        <v>4</v>
      </c>
      <c r="G261" s="51">
        <f t="shared" si="10"/>
        <v>28</v>
      </c>
      <c r="H261" s="51">
        <f t="shared" si="11"/>
        <v>7</v>
      </c>
    </row>
    <row r="262" spans="2:8" x14ac:dyDescent="0.5">
      <c r="B262" s="1">
        <v>44750</v>
      </c>
      <c r="C262">
        <v>110.41893005371094</v>
      </c>
      <c r="D262">
        <v>83.8697509765625</v>
      </c>
      <c r="F262" s="51">
        <f t="shared" ref="F262:F325" si="12">WEEKDAY(B262,2)</f>
        <v>5</v>
      </c>
      <c r="G262" s="51">
        <f t="shared" si="10"/>
        <v>28</v>
      </c>
      <c r="H262" s="51">
        <f t="shared" si="11"/>
        <v>7</v>
      </c>
    </row>
    <row r="263" spans="2:8" x14ac:dyDescent="0.5">
      <c r="B263" s="1">
        <v>44753</v>
      </c>
      <c r="C263">
        <v>112.85301208496094</v>
      </c>
      <c r="D263">
        <v>52.943828582763672</v>
      </c>
      <c r="F263" s="51">
        <f t="shared" si="12"/>
        <v>1</v>
      </c>
      <c r="G263" s="51">
        <f t="shared" ref="G263:G326" si="13">WEEKNUM(B263)</f>
        <v>29</v>
      </c>
      <c r="H263" s="51">
        <f t="shared" ref="H263:H326" si="14">MONTH(B263)</f>
        <v>7</v>
      </c>
    </row>
    <row r="264" spans="2:8" x14ac:dyDescent="0.5">
      <c r="B264" s="1">
        <v>44754</v>
      </c>
      <c r="C264">
        <v>113.63867950439453</v>
      </c>
      <c r="D264">
        <v>147.27557373046875</v>
      </c>
      <c r="F264" s="51">
        <f t="shared" si="12"/>
        <v>2</v>
      </c>
      <c r="G264" s="51">
        <f t="shared" si="13"/>
        <v>29</v>
      </c>
      <c r="H264" s="51">
        <f t="shared" si="14"/>
        <v>7</v>
      </c>
    </row>
    <row r="265" spans="2:8" x14ac:dyDescent="0.5">
      <c r="B265" s="1">
        <v>44755</v>
      </c>
      <c r="C265">
        <v>182.87045288085938</v>
      </c>
      <c r="D265">
        <v>145.84605407714844</v>
      </c>
      <c r="F265" s="51">
        <f t="shared" si="12"/>
        <v>3</v>
      </c>
      <c r="G265" s="51">
        <f t="shared" si="13"/>
        <v>29</v>
      </c>
      <c r="H265" s="51">
        <f t="shared" si="14"/>
        <v>7</v>
      </c>
    </row>
    <row r="266" spans="2:8" x14ac:dyDescent="0.5">
      <c r="B266" s="1">
        <v>44756</v>
      </c>
      <c r="C266">
        <v>165.35279846191406</v>
      </c>
      <c r="D266">
        <v>98.906295776367188</v>
      </c>
      <c r="F266" s="51">
        <f t="shared" si="12"/>
        <v>4</v>
      </c>
      <c r="G266" s="51">
        <f t="shared" si="13"/>
        <v>29</v>
      </c>
      <c r="H266" s="51">
        <f t="shared" si="14"/>
        <v>7</v>
      </c>
    </row>
    <row r="267" spans="2:8" x14ac:dyDescent="0.5">
      <c r="B267" s="1">
        <v>44757</v>
      </c>
      <c r="C267">
        <v>192.03291320800781</v>
      </c>
      <c r="D267">
        <v>148.89918518066406</v>
      </c>
      <c r="F267" s="51">
        <f t="shared" si="12"/>
        <v>5</v>
      </c>
      <c r="G267" s="51">
        <f t="shared" si="13"/>
        <v>29</v>
      </c>
      <c r="H267" s="51">
        <f t="shared" si="14"/>
        <v>7</v>
      </c>
    </row>
    <row r="268" spans="2:8" x14ac:dyDescent="0.5">
      <c r="B268" s="1">
        <v>44760</v>
      </c>
      <c r="C268">
        <v>128.70916748046875</v>
      </c>
      <c r="D268">
        <v>162.07957458496094</v>
      </c>
      <c r="F268" s="51">
        <f t="shared" si="12"/>
        <v>1</v>
      </c>
      <c r="G268" s="51">
        <f t="shared" si="13"/>
        <v>30</v>
      </c>
      <c r="H268" s="51">
        <f t="shared" si="14"/>
        <v>7</v>
      </c>
    </row>
    <row r="269" spans="2:8" x14ac:dyDescent="0.5">
      <c r="B269" s="1">
        <v>44761</v>
      </c>
      <c r="C269">
        <v>151.07994079589844</v>
      </c>
      <c r="D269">
        <v>89.253280639648438</v>
      </c>
      <c r="F269" s="51">
        <f t="shared" si="12"/>
        <v>2</v>
      </c>
      <c r="G269" s="51">
        <f t="shared" si="13"/>
        <v>30</v>
      </c>
      <c r="H269" s="51">
        <f t="shared" si="14"/>
        <v>7</v>
      </c>
    </row>
    <row r="270" spans="2:8" x14ac:dyDescent="0.5">
      <c r="B270" s="1">
        <v>44762</v>
      </c>
      <c r="C270">
        <v>149.56410217285156</v>
      </c>
      <c r="D270">
        <v>55.223598480224609</v>
      </c>
      <c r="F270" s="51">
        <f t="shared" si="12"/>
        <v>3</v>
      </c>
      <c r="G270" s="51">
        <f t="shared" si="13"/>
        <v>30</v>
      </c>
      <c r="H270" s="51">
        <f t="shared" si="14"/>
        <v>7</v>
      </c>
    </row>
    <row r="271" spans="2:8" x14ac:dyDescent="0.5">
      <c r="B271" s="1">
        <v>44763</v>
      </c>
      <c r="C271">
        <v>117.50662994384766</v>
      </c>
      <c r="D271">
        <v>100.40994262695313</v>
      </c>
      <c r="F271" s="51">
        <f t="shared" si="12"/>
        <v>4</v>
      </c>
      <c r="G271" s="51">
        <f t="shared" si="13"/>
        <v>30</v>
      </c>
      <c r="H271" s="51">
        <f t="shared" si="14"/>
        <v>7</v>
      </c>
    </row>
    <row r="272" spans="2:8" x14ac:dyDescent="0.5">
      <c r="B272" s="1">
        <v>44764</v>
      </c>
      <c r="C272">
        <v>125.47605133056641</v>
      </c>
      <c r="D272">
        <v>40.028739929199219</v>
      </c>
      <c r="F272" s="51">
        <f t="shared" si="12"/>
        <v>5</v>
      </c>
      <c r="G272" s="51">
        <f t="shared" si="13"/>
        <v>30</v>
      </c>
      <c r="H272" s="51">
        <f t="shared" si="14"/>
        <v>7</v>
      </c>
    </row>
    <row r="273" spans="2:8" x14ac:dyDescent="0.5">
      <c r="B273" s="1">
        <v>44767</v>
      </c>
      <c r="C273">
        <v>109.55962371826172</v>
      </c>
      <c r="D273">
        <v>38.549079895019531</v>
      </c>
      <c r="F273" s="51">
        <f t="shared" si="12"/>
        <v>1</v>
      </c>
      <c r="G273" s="51">
        <f t="shared" si="13"/>
        <v>31</v>
      </c>
      <c r="H273" s="51">
        <f t="shared" si="14"/>
        <v>7</v>
      </c>
    </row>
    <row r="274" spans="2:8" x14ac:dyDescent="0.5">
      <c r="B274" s="1">
        <v>44768</v>
      </c>
      <c r="C274">
        <v>160.86210632324219</v>
      </c>
      <c r="D274">
        <v>154.42742919921875</v>
      </c>
      <c r="F274" s="51">
        <f t="shared" si="12"/>
        <v>2</v>
      </c>
      <c r="G274" s="51">
        <f t="shared" si="13"/>
        <v>31</v>
      </c>
      <c r="H274" s="51">
        <f t="shared" si="14"/>
        <v>7</v>
      </c>
    </row>
    <row r="275" spans="2:8" x14ac:dyDescent="0.5">
      <c r="B275" s="1">
        <v>44769</v>
      </c>
      <c r="C275">
        <v>145.54339599609375</v>
      </c>
      <c r="D275">
        <v>127.68394470214844</v>
      </c>
      <c r="F275" s="51">
        <f t="shared" si="12"/>
        <v>3</v>
      </c>
      <c r="G275" s="51">
        <f t="shared" si="13"/>
        <v>31</v>
      </c>
      <c r="H275" s="51">
        <f t="shared" si="14"/>
        <v>7</v>
      </c>
    </row>
    <row r="276" spans="2:8" x14ac:dyDescent="0.5">
      <c r="B276" s="1">
        <v>44770</v>
      </c>
      <c r="C276">
        <v>106.68494415283203</v>
      </c>
      <c r="D276">
        <v>95.720909118652344</v>
      </c>
      <c r="F276" s="51">
        <f t="shared" si="12"/>
        <v>4</v>
      </c>
      <c r="G276" s="51">
        <f t="shared" si="13"/>
        <v>31</v>
      </c>
      <c r="H276" s="51">
        <f t="shared" si="14"/>
        <v>7</v>
      </c>
    </row>
    <row r="277" spans="2:8" x14ac:dyDescent="0.5">
      <c r="B277" s="1">
        <v>44771</v>
      </c>
      <c r="C277">
        <v>68.246246337890625</v>
      </c>
      <c r="D277">
        <v>52.335517883300781</v>
      </c>
      <c r="F277" s="51">
        <f t="shared" si="12"/>
        <v>5</v>
      </c>
      <c r="G277" s="51">
        <f t="shared" si="13"/>
        <v>31</v>
      </c>
      <c r="H277" s="51">
        <f t="shared" si="14"/>
        <v>7</v>
      </c>
    </row>
    <row r="278" spans="2:8" x14ac:dyDescent="0.5">
      <c r="B278" s="1">
        <v>44774</v>
      </c>
      <c r="C278">
        <v>130.93153381347656</v>
      </c>
      <c r="D278">
        <v>117.47565460205078</v>
      </c>
      <c r="F278" s="51">
        <f t="shared" si="12"/>
        <v>1</v>
      </c>
      <c r="G278" s="51">
        <f t="shared" si="13"/>
        <v>32</v>
      </c>
      <c r="H278" s="51">
        <f t="shared" si="14"/>
        <v>8</v>
      </c>
    </row>
    <row r="279" spans="2:8" x14ac:dyDescent="0.5">
      <c r="B279" s="1">
        <v>44775</v>
      </c>
      <c r="C279">
        <v>204.4794921875</v>
      </c>
      <c r="D279">
        <v>116.48576354980469</v>
      </c>
      <c r="F279" s="51">
        <f t="shared" si="12"/>
        <v>2</v>
      </c>
      <c r="G279" s="51">
        <f t="shared" si="13"/>
        <v>32</v>
      </c>
      <c r="H279" s="51">
        <f t="shared" si="14"/>
        <v>8</v>
      </c>
    </row>
    <row r="280" spans="2:8" x14ac:dyDescent="0.5">
      <c r="B280" s="1">
        <v>44776</v>
      </c>
      <c r="C280">
        <v>210.2315673828125</v>
      </c>
      <c r="D280">
        <v>124.61779022216797</v>
      </c>
      <c r="F280" s="51">
        <f t="shared" si="12"/>
        <v>3</v>
      </c>
      <c r="G280" s="51">
        <f t="shared" si="13"/>
        <v>32</v>
      </c>
      <c r="H280" s="51">
        <f t="shared" si="14"/>
        <v>8</v>
      </c>
    </row>
    <row r="281" spans="2:8" x14ac:dyDescent="0.5">
      <c r="B281" s="1">
        <v>44777</v>
      </c>
      <c r="C281">
        <v>212.0501708984375</v>
      </c>
      <c r="D281">
        <v>148.54957580566406</v>
      </c>
      <c r="F281" s="51">
        <f t="shared" si="12"/>
        <v>4</v>
      </c>
      <c r="G281" s="51">
        <f t="shared" si="13"/>
        <v>32</v>
      </c>
      <c r="H281" s="51">
        <f t="shared" si="14"/>
        <v>8</v>
      </c>
    </row>
    <row r="282" spans="2:8" x14ac:dyDescent="0.5">
      <c r="B282" s="1">
        <v>44778</v>
      </c>
      <c r="C282">
        <v>163.93254089355469</v>
      </c>
      <c r="D282">
        <v>112.70892333984375</v>
      </c>
      <c r="F282" s="51">
        <f t="shared" si="12"/>
        <v>5</v>
      </c>
      <c r="G282" s="51">
        <f t="shared" si="13"/>
        <v>32</v>
      </c>
      <c r="H282" s="51">
        <f t="shared" si="14"/>
        <v>8</v>
      </c>
    </row>
    <row r="283" spans="2:8" x14ac:dyDescent="0.5">
      <c r="B283" s="1">
        <v>44781</v>
      </c>
      <c r="C283">
        <v>149.09796142578125</v>
      </c>
      <c r="D283">
        <v>103.40105438232422</v>
      </c>
      <c r="F283" s="51">
        <f t="shared" si="12"/>
        <v>1</v>
      </c>
      <c r="G283" s="51">
        <f t="shared" si="13"/>
        <v>33</v>
      </c>
      <c r="H283" s="51">
        <f t="shared" si="14"/>
        <v>8</v>
      </c>
    </row>
    <row r="284" spans="2:8" x14ac:dyDescent="0.5">
      <c r="B284" s="1">
        <v>44782</v>
      </c>
      <c r="C284">
        <v>212.57118225097656</v>
      </c>
      <c r="D284">
        <v>153.05107116699219</v>
      </c>
      <c r="F284" s="51">
        <f t="shared" si="12"/>
        <v>2</v>
      </c>
      <c r="G284" s="51">
        <f t="shared" si="13"/>
        <v>33</v>
      </c>
      <c r="H284" s="51">
        <f t="shared" si="14"/>
        <v>8</v>
      </c>
    </row>
    <row r="285" spans="2:8" x14ac:dyDescent="0.5">
      <c r="B285" s="1">
        <v>44783</v>
      </c>
      <c r="C285">
        <v>80.653823852539063</v>
      </c>
      <c r="D285">
        <v>68.919059753417969</v>
      </c>
      <c r="F285" s="51">
        <f t="shared" si="12"/>
        <v>3</v>
      </c>
      <c r="G285" s="51">
        <f t="shared" si="13"/>
        <v>33</v>
      </c>
      <c r="H285" s="51">
        <f t="shared" si="14"/>
        <v>8</v>
      </c>
    </row>
    <row r="286" spans="2:8" x14ac:dyDescent="0.5">
      <c r="B286" s="1">
        <v>44784</v>
      </c>
      <c r="C286">
        <v>130.26951599121094</v>
      </c>
      <c r="D286">
        <v>136.05274963378906</v>
      </c>
      <c r="F286" s="51">
        <f t="shared" si="12"/>
        <v>4</v>
      </c>
      <c r="G286" s="51">
        <f t="shared" si="13"/>
        <v>33</v>
      </c>
      <c r="H286" s="51">
        <f t="shared" si="14"/>
        <v>8</v>
      </c>
    </row>
    <row r="287" spans="2:8" x14ac:dyDescent="0.5">
      <c r="B287" s="1">
        <v>44785</v>
      </c>
      <c r="C287">
        <v>182.54019165039063</v>
      </c>
      <c r="D287">
        <v>160.56910705566406</v>
      </c>
      <c r="F287" s="51">
        <f t="shared" si="12"/>
        <v>5</v>
      </c>
      <c r="G287" s="51">
        <f t="shared" si="13"/>
        <v>33</v>
      </c>
      <c r="H287" s="51">
        <f t="shared" si="14"/>
        <v>8</v>
      </c>
    </row>
    <row r="288" spans="2:8" x14ac:dyDescent="0.5">
      <c r="B288" s="1">
        <v>44788</v>
      </c>
      <c r="C288">
        <v>110.41893005371094</v>
      </c>
      <c r="D288">
        <v>90.653327941894531</v>
      </c>
      <c r="F288" s="51">
        <f t="shared" si="12"/>
        <v>1</v>
      </c>
      <c r="G288" s="51">
        <f t="shared" si="13"/>
        <v>34</v>
      </c>
      <c r="H288" s="51">
        <f t="shared" si="14"/>
        <v>8</v>
      </c>
    </row>
    <row r="289" spans="2:8" x14ac:dyDescent="0.5">
      <c r="B289" s="1">
        <v>44789</v>
      </c>
      <c r="C289">
        <v>96.5411376953125</v>
      </c>
      <c r="D289">
        <v>96.243972778320313</v>
      </c>
      <c r="F289" s="51">
        <f t="shared" si="12"/>
        <v>2</v>
      </c>
      <c r="G289" s="51">
        <f t="shared" si="13"/>
        <v>34</v>
      </c>
      <c r="H289" s="51">
        <f t="shared" si="14"/>
        <v>8</v>
      </c>
    </row>
    <row r="290" spans="2:8" x14ac:dyDescent="0.5">
      <c r="B290" s="1">
        <v>44790</v>
      </c>
      <c r="C290">
        <v>156.08956909179688</v>
      </c>
      <c r="D290">
        <v>138.3192138671875</v>
      </c>
      <c r="F290" s="51">
        <f t="shared" si="12"/>
        <v>3</v>
      </c>
      <c r="G290" s="51">
        <f t="shared" si="13"/>
        <v>34</v>
      </c>
      <c r="H290" s="51">
        <f t="shared" si="14"/>
        <v>8</v>
      </c>
    </row>
    <row r="291" spans="2:8" x14ac:dyDescent="0.5">
      <c r="B291" s="1">
        <v>44791</v>
      </c>
      <c r="C291">
        <v>100.73998260498047</v>
      </c>
      <c r="D291">
        <v>59.076412200927734</v>
      </c>
      <c r="F291" s="51">
        <f t="shared" si="12"/>
        <v>4</v>
      </c>
      <c r="G291" s="51">
        <f t="shared" si="13"/>
        <v>34</v>
      </c>
      <c r="H291" s="51">
        <f t="shared" si="14"/>
        <v>8</v>
      </c>
    </row>
    <row r="292" spans="2:8" x14ac:dyDescent="0.5">
      <c r="B292" s="1">
        <v>44792</v>
      </c>
      <c r="C292">
        <v>117.67557525634766</v>
      </c>
      <c r="D292">
        <v>129.04470825195313</v>
      </c>
      <c r="F292" s="51">
        <f t="shared" si="12"/>
        <v>5</v>
      </c>
      <c r="G292" s="51">
        <f t="shared" si="13"/>
        <v>34</v>
      </c>
      <c r="H292" s="51">
        <f t="shared" si="14"/>
        <v>8</v>
      </c>
    </row>
    <row r="293" spans="2:8" x14ac:dyDescent="0.5">
      <c r="B293" s="1">
        <v>44795</v>
      </c>
      <c r="C293">
        <v>101.72952270507813</v>
      </c>
      <c r="D293">
        <v>76.062294006347656</v>
      </c>
      <c r="F293" s="51">
        <f t="shared" si="12"/>
        <v>1</v>
      </c>
      <c r="G293" s="51">
        <f t="shared" si="13"/>
        <v>35</v>
      </c>
      <c r="H293" s="51">
        <f t="shared" si="14"/>
        <v>8</v>
      </c>
    </row>
    <row r="294" spans="2:8" x14ac:dyDescent="0.5">
      <c r="B294" s="1">
        <v>44796</v>
      </c>
      <c r="C294">
        <v>145.3411865234375</v>
      </c>
      <c r="D294">
        <v>144.89381408691406</v>
      </c>
      <c r="F294" s="51">
        <f t="shared" si="12"/>
        <v>2</v>
      </c>
      <c r="G294" s="51">
        <f t="shared" si="13"/>
        <v>35</v>
      </c>
      <c r="H294" s="51">
        <f t="shared" si="14"/>
        <v>8</v>
      </c>
    </row>
    <row r="295" spans="2:8" x14ac:dyDescent="0.5">
      <c r="B295" s="1">
        <v>44797</v>
      </c>
      <c r="C295">
        <v>102.45054626464844</v>
      </c>
      <c r="D295">
        <v>56.741775512695313</v>
      </c>
      <c r="F295" s="51">
        <f t="shared" si="12"/>
        <v>3</v>
      </c>
      <c r="G295" s="51">
        <f t="shared" si="13"/>
        <v>35</v>
      </c>
      <c r="H295" s="51">
        <f t="shared" si="14"/>
        <v>8</v>
      </c>
    </row>
    <row r="296" spans="2:8" x14ac:dyDescent="0.5">
      <c r="B296" s="1">
        <v>44798</v>
      </c>
      <c r="C296">
        <v>149.11880493164063</v>
      </c>
      <c r="D296">
        <v>169.89691162109375</v>
      </c>
      <c r="F296" s="51">
        <f t="shared" si="12"/>
        <v>4</v>
      </c>
      <c r="G296" s="51">
        <f t="shared" si="13"/>
        <v>35</v>
      </c>
      <c r="H296" s="51">
        <f t="shared" si="14"/>
        <v>8</v>
      </c>
    </row>
    <row r="297" spans="2:8" x14ac:dyDescent="0.5">
      <c r="B297" s="1">
        <v>44799</v>
      </c>
      <c r="C297">
        <v>108.25385284423828</v>
      </c>
      <c r="D297">
        <v>86.336502075195313</v>
      </c>
      <c r="F297" s="51">
        <f t="shared" si="12"/>
        <v>5</v>
      </c>
      <c r="G297" s="51">
        <f t="shared" si="13"/>
        <v>35</v>
      </c>
      <c r="H297" s="51">
        <f t="shared" si="14"/>
        <v>8</v>
      </c>
    </row>
    <row r="298" spans="2:8" x14ac:dyDescent="0.5">
      <c r="B298" s="1">
        <v>44802</v>
      </c>
      <c r="C298">
        <v>120.45700073242188</v>
      </c>
      <c r="D298">
        <v>146.77206420898438</v>
      </c>
      <c r="F298" s="51">
        <f t="shared" si="12"/>
        <v>1</v>
      </c>
      <c r="G298" s="51">
        <f t="shared" si="13"/>
        <v>36</v>
      </c>
      <c r="H298" s="51">
        <f t="shared" si="14"/>
        <v>8</v>
      </c>
    </row>
    <row r="299" spans="2:8" x14ac:dyDescent="0.5">
      <c r="B299" s="1">
        <v>44803</v>
      </c>
      <c r="C299">
        <v>115.27250671386719</v>
      </c>
      <c r="D299">
        <v>60.482994079589844</v>
      </c>
      <c r="F299" s="51">
        <f t="shared" si="12"/>
        <v>2</v>
      </c>
      <c r="G299" s="51">
        <f t="shared" si="13"/>
        <v>36</v>
      </c>
      <c r="H299" s="51">
        <f t="shared" si="14"/>
        <v>8</v>
      </c>
    </row>
    <row r="300" spans="2:8" x14ac:dyDescent="0.5">
      <c r="B300" s="1">
        <v>44804</v>
      </c>
      <c r="C300">
        <v>97.747894287109375</v>
      </c>
      <c r="D300">
        <v>119.10192108154297</v>
      </c>
      <c r="F300" s="51">
        <f t="shared" si="12"/>
        <v>3</v>
      </c>
      <c r="G300" s="51">
        <f t="shared" si="13"/>
        <v>36</v>
      </c>
      <c r="H300" s="51">
        <f t="shared" si="14"/>
        <v>8</v>
      </c>
    </row>
    <row r="301" spans="2:8" x14ac:dyDescent="0.5">
      <c r="B301" s="1">
        <v>44805</v>
      </c>
      <c r="C301">
        <v>187.71217346191406</v>
      </c>
      <c r="D301">
        <v>198.14227294921875</v>
      </c>
      <c r="F301" s="51">
        <f t="shared" si="12"/>
        <v>4</v>
      </c>
      <c r="G301" s="51">
        <f t="shared" si="13"/>
        <v>36</v>
      </c>
      <c r="H301" s="51">
        <f t="shared" si="14"/>
        <v>9</v>
      </c>
    </row>
    <row r="302" spans="2:8" x14ac:dyDescent="0.5">
      <c r="B302" s="1">
        <v>44806</v>
      </c>
      <c r="C302">
        <v>84.128707885742188</v>
      </c>
      <c r="D302">
        <v>94.353469848632813</v>
      </c>
      <c r="F302" s="51">
        <f t="shared" si="12"/>
        <v>5</v>
      </c>
      <c r="G302" s="51">
        <f t="shared" si="13"/>
        <v>36</v>
      </c>
      <c r="H302" s="51">
        <f t="shared" si="14"/>
        <v>9</v>
      </c>
    </row>
    <row r="303" spans="2:8" x14ac:dyDescent="0.5">
      <c r="B303" s="1">
        <v>44809</v>
      </c>
      <c r="C303">
        <v>83.959083557128906</v>
      </c>
      <c r="D303">
        <v>45.654903411865234</v>
      </c>
      <c r="F303" s="51">
        <f t="shared" si="12"/>
        <v>1</v>
      </c>
      <c r="G303" s="51">
        <f t="shared" si="13"/>
        <v>37</v>
      </c>
      <c r="H303" s="51">
        <f t="shared" si="14"/>
        <v>9</v>
      </c>
    </row>
    <row r="304" spans="2:8" x14ac:dyDescent="0.5">
      <c r="B304" s="1">
        <v>44810</v>
      </c>
      <c r="C304">
        <v>119.15711212158203</v>
      </c>
      <c r="D304">
        <v>95.032272338867188</v>
      </c>
      <c r="F304" s="51">
        <f t="shared" si="12"/>
        <v>2</v>
      </c>
      <c r="G304" s="51">
        <f t="shared" si="13"/>
        <v>37</v>
      </c>
      <c r="H304" s="51">
        <f t="shared" si="14"/>
        <v>9</v>
      </c>
    </row>
    <row r="305" spans="2:8" x14ac:dyDescent="0.5">
      <c r="B305" s="1">
        <v>44811</v>
      </c>
      <c r="C305">
        <v>124.28883361816406</v>
      </c>
      <c r="D305">
        <v>86.195663452148438</v>
      </c>
      <c r="F305" s="51">
        <f t="shared" si="12"/>
        <v>3</v>
      </c>
      <c r="G305" s="51">
        <f t="shared" si="13"/>
        <v>37</v>
      </c>
      <c r="H305" s="51">
        <f t="shared" si="14"/>
        <v>9</v>
      </c>
    </row>
    <row r="306" spans="2:8" x14ac:dyDescent="0.5">
      <c r="B306" s="1">
        <v>44812</v>
      </c>
      <c r="C306">
        <v>99.429367065429688</v>
      </c>
      <c r="D306">
        <v>93.906288146972656</v>
      </c>
      <c r="F306" s="51">
        <f t="shared" si="12"/>
        <v>4</v>
      </c>
      <c r="G306" s="51">
        <f t="shared" si="13"/>
        <v>37</v>
      </c>
      <c r="H306" s="51">
        <f t="shared" si="14"/>
        <v>9</v>
      </c>
    </row>
    <row r="307" spans="2:8" x14ac:dyDescent="0.5">
      <c r="B307" s="1">
        <v>44813</v>
      </c>
      <c r="C307">
        <v>94.327720642089844</v>
      </c>
      <c r="D307">
        <v>55.316104888916016</v>
      </c>
      <c r="F307" s="51">
        <f t="shared" si="12"/>
        <v>5</v>
      </c>
      <c r="G307" s="51">
        <f t="shared" si="13"/>
        <v>37</v>
      </c>
      <c r="H307" s="51">
        <f t="shared" si="14"/>
        <v>9</v>
      </c>
    </row>
    <row r="308" spans="2:8" x14ac:dyDescent="0.5">
      <c r="B308" s="1">
        <v>44816</v>
      </c>
      <c r="C308">
        <v>111.95556640625</v>
      </c>
      <c r="D308">
        <v>131.3070068359375</v>
      </c>
      <c r="F308" s="51">
        <f t="shared" si="12"/>
        <v>1</v>
      </c>
      <c r="G308" s="51">
        <f t="shared" si="13"/>
        <v>38</v>
      </c>
      <c r="H308" s="51">
        <f t="shared" si="14"/>
        <v>9</v>
      </c>
    </row>
    <row r="309" spans="2:8" x14ac:dyDescent="0.5">
      <c r="B309" s="1">
        <v>44817</v>
      </c>
      <c r="C309">
        <v>132.26222229003906</v>
      </c>
      <c r="D309">
        <v>143.84193420410156</v>
      </c>
      <c r="F309" s="51">
        <f t="shared" si="12"/>
        <v>2</v>
      </c>
      <c r="G309" s="51">
        <f t="shared" si="13"/>
        <v>38</v>
      </c>
      <c r="H309" s="51">
        <f t="shared" si="14"/>
        <v>9</v>
      </c>
    </row>
    <row r="310" spans="2:8" x14ac:dyDescent="0.5">
      <c r="B310" s="1">
        <v>44818</v>
      </c>
      <c r="C310">
        <v>202.93208312988281</v>
      </c>
      <c r="D310">
        <v>178.50656127929688</v>
      </c>
      <c r="F310" s="51">
        <f t="shared" si="12"/>
        <v>3</v>
      </c>
      <c r="G310" s="51">
        <f t="shared" si="13"/>
        <v>38</v>
      </c>
      <c r="H310" s="51">
        <f t="shared" si="14"/>
        <v>9</v>
      </c>
    </row>
    <row r="311" spans="2:8" x14ac:dyDescent="0.5">
      <c r="B311" s="1">
        <v>44819</v>
      </c>
      <c r="C311">
        <v>95.608909606933594</v>
      </c>
      <c r="D311">
        <v>156.98878479003906</v>
      </c>
      <c r="F311" s="51">
        <f t="shared" si="12"/>
        <v>4</v>
      </c>
      <c r="G311" s="51">
        <f t="shared" si="13"/>
        <v>38</v>
      </c>
      <c r="H311" s="51">
        <f t="shared" si="14"/>
        <v>9</v>
      </c>
    </row>
    <row r="312" spans="2:8" x14ac:dyDescent="0.5">
      <c r="B312" s="1">
        <v>44820</v>
      </c>
      <c r="C312">
        <v>127.40645599365234</v>
      </c>
      <c r="D312">
        <v>105.84523773193359</v>
      </c>
      <c r="F312" s="51">
        <f t="shared" si="12"/>
        <v>5</v>
      </c>
      <c r="G312" s="51">
        <f t="shared" si="13"/>
        <v>38</v>
      </c>
      <c r="H312" s="51">
        <f t="shared" si="14"/>
        <v>9</v>
      </c>
    </row>
    <row r="313" spans="2:8" x14ac:dyDescent="0.5">
      <c r="B313" s="1">
        <v>44823</v>
      </c>
      <c r="C313">
        <v>122.18487548828125</v>
      </c>
      <c r="D313">
        <v>67.671539306640625</v>
      </c>
      <c r="F313" s="51">
        <f t="shared" si="12"/>
        <v>1</v>
      </c>
      <c r="G313" s="51">
        <f t="shared" si="13"/>
        <v>39</v>
      </c>
      <c r="H313" s="51">
        <f t="shared" si="14"/>
        <v>9</v>
      </c>
    </row>
    <row r="314" spans="2:8" x14ac:dyDescent="0.5">
      <c r="B314" s="1">
        <v>44824</v>
      </c>
      <c r="C314">
        <v>109.77320098876953</v>
      </c>
      <c r="D314">
        <v>90.123191833496094</v>
      </c>
      <c r="F314" s="51">
        <f t="shared" si="12"/>
        <v>2</v>
      </c>
      <c r="G314" s="51">
        <f t="shared" si="13"/>
        <v>39</v>
      </c>
      <c r="H314" s="51">
        <f t="shared" si="14"/>
        <v>9</v>
      </c>
    </row>
    <row r="315" spans="2:8" x14ac:dyDescent="0.5">
      <c r="B315" s="1">
        <v>44825</v>
      </c>
      <c r="C315">
        <v>189.75428771972656</v>
      </c>
      <c r="D315">
        <v>162.14588928222656</v>
      </c>
      <c r="F315" s="51">
        <f t="shared" si="12"/>
        <v>3</v>
      </c>
      <c r="G315" s="51">
        <f t="shared" si="13"/>
        <v>39</v>
      </c>
      <c r="H315" s="51">
        <f t="shared" si="14"/>
        <v>9</v>
      </c>
    </row>
    <row r="316" spans="2:8" x14ac:dyDescent="0.5">
      <c r="B316" s="1">
        <v>44826</v>
      </c>
      <c r="C316">
        <v>225.85688781738281</v>
      </c>
      <c r="D316">
        <v>150.1077880859375</v>
      </c>
      <c r="F316" s="51">
        <f t="shared" si="12"/>
        <v>4</v>
      </c>
      <c r="G316" s="51">
        <f t="shared" si="13"/>
        <v>39</v>
      </c>
      <c r="H316" s="51">
        <f t="shared" si="14"/>
        <v>9</v>
      </c>
    </row>
    <row r="317" spans="2:8" x14ac:dyDescent="0.5">
      <c r="B317" s="1">
        <v>44827</v>
      </c>
      <c r="C317">
        <v>187.79911804199219</v>
      </c>
      <c r="D317">
        <v>93.610527038574219</v>
      </c>
      <c r="F317" s="51">
        <f t="shared" si="12"/>
        <v>5</v>
      </c>
      <c r="G317" s="51">
        <f t="shared" si="13"/>
        <v>39</v>
      </c>
      <c r="H317" s="51">
        <f t="shared" si="14"/>
        <v>9</v>
      </c>
    </row>
    <row r="318" spans="2:8" x14ac:dyDescent="0.5">
      <c r="B318" s="1">
        <v>44830</v>
      </c>
      <c r="C318">
        <v>163.02006530761719</v>
      </c>
      <c r="D318">
        <v>104.01169586181641</v>
      </c>
      <c r="F318" s="51">
        <f t="shared" si="12"/>
        <v>1</v>
      </c>
      <c r="G318" s="51">
        <f t="shared" si="13"/>
        <v>40</v>
      </c>
      <c r="H318" s="51">
        <f t="shared" si="14"/>
        <v>9</v>
      </c>
    </row>
    <row r="319" spans="2:8" x14ac:dyDescent="0.5">
      <c r="B319" s="1">
        <v>44831</v>
      </c>
      <c r="C319">
        <v>155.88554382324219</v>
      </c>
      <c r="D319">
        <v>99.903671264648438</v>
      </c>
      <c r="F319" s="51">
        <f t="shared" si="12"/>
        <v>2</v>
      </c>
      <c r="G319" s="51">
        <f t="shared" si="13"/>
        <v>40</v>
      </c>
      <c r="H319" s="51">
        <f t="shared" si="14"/>
        <v>9</v>
      </c>
    </row>
    <row r="320" spans="2:8" x14ac:dyDescent="0.5">
      <c r="B320" s="1">
        <v>44832</v>
      </c>
      <c r="C320">
        <v>202.5867919921875</v>
      </c>
      <c r="D320">
        <v>185.58781433105469</v>
      </c>
      <c r="F320" s="51">
        <f t="shared" si="12"/>
        <v>3</v>
      </c>
      <c r="G320" s="51">
        <f t="shared" si="13"/>
        <v>40</v>
      </c>
      <c r="H320" s="51">
        <f t="shared" si="14"/>
        <v>9</v>
      </c>
    </row>
    <row r="321" spans="2:8" x14ac:dyDescent="0.5">
      <c r="B321" s="1">
        <v>44833</v>
      </c>
      <c r="C321">
        <v>156.94059753417969</v>
      </c>
      <c r="D321">
        <v>122.930908203125</v>
      </c>
      <c r="F321" s="51">
        <f t="shared" si="12"/>
        <v>4</v>
      </c>
      <c r="G321" s="51">
        <f t="shared" si="13"/>
        <v>40</v>
      </c>
      <c r="H321" s="51">
        <f t="shared" si="14"/>
        <v>9</v>
      </c>
    </row>
    <row r="322" spans="2:8" x14ac:dyDescent="0.5">
      <c r="B322" s="1">
        <v>44834</v>
      </c>
      <c r="C322">
        <v>162.74104309082031</v>
      </c>
      <c r="D322">
        <v>104.67103576660156</v>
      </c>
      <c r="F322" s="51">
        <f t="shared" si="12"/>
        <v>5</v>
      </c>
      <c r="G322" s="51">
        <f t="shared" si="13"/>
        <v>40</v>
      </c>
      <c r="H322" s="51">
        <f t="shared" si="14"/>
        <v>9</v>
      </c>
    </row>
    <row r="323" spans="2:8" x14ac:dyDescent="0.5">
      <c r="B323" s="1">
        <v>44837</v>
      </c>
      <c r="C323">
        <v>123.89524841308594</v>
      </c>
      <c r="D323">
        <v>91.010231018066406</v>
      </c>
      <c r="F323" s="51">
        <f t="shared" si="12"/>
        <v>1</v>
      </c>
      <c r="G323" s="51">
        <f t="shared" si="13"/>
        <v>41</v>
      </c>
      <c r="H323" s="51">
        <f t="shared" si="14"/>
        <v>10</v>
      </c>
    </row>
    <row r="324" spans="2:8" x14ac:dyDescent="0.5">
      <c r="B324" s="1">
        <v>44838</v>
      </c>
      <c r="C324">
        <v>164.21275329589844</v>
      </c>
      <c r="D324">
        <v>90.321266174316406</v>
      </c>
      <c r="F324" s="51">
        <f t="shared" si="12"/>
        <v>2</v>
      </c>
      <c r="G324" s="51">
        <f t="shared" si="13"/>
        <v>41</v>
      </c>
      <c r="H324" s="51">
        <f t="shared" si="14"/>
        <v>10</v>
      </c>
    </row>
    <row r="325" spans="2:8" x14ac:dyDescent="0.5">
      <c r="B325" s="1">
        <v>44839</v>
      </c>
      <c r="C325">
        <v>171.14932250976563</v>
      </c>
      <c r="D325">
        <v>121.08694458007813</v>
      </c>
      <c r="F325" s="51">
        <f t="shared" si="12"/>
        <v>3</v>
      </c>
      <c r="G325" s="51">
        <f t="shared" si="13"/>
        <v>41</v>
      </c>
      <c r="H325" s="51">
        <f t="shared" si="14"/>
        <v>10</v>
      </c>
    </row>
    <row r="326" spans="2:8" x14ac:dyDescent="0.5">
      <c r="B326" s="1">
        <v>44840</v>
      </c>
      <c r="C326">
        <v>202.70140075683594</v>
      </c>
      <c r="D326">
        <v>148.89918518066406</v>
      </c>
      <c r="F326" s="51">
        <f t="shared" ref="F326:F389" si="15">WEEKDAY(B326,2)</f>
        <v>4</v>
      </c>
      <c r="G326" s="51">
        <f t="shared" si="13"/>
        <v>41</v>
      </c>
      <c r="H326" s="51">
        <f t="shared" si="14"/>
        <v>10</v>
      </c>
    </row>
    <row r="327" spans="2:8" x14ac:dyDescent="0.5">
      <c r="B327" s="1">
        <v>44841</v>
      </c>
      <c r="C327">
        <v>144.24093627929688</v>
      </c>
      <c r="D327">
        <v>39.668125152587891</v>
      </c>
      <c r="F327" s="51">
        <f t="shared" si="15"/>
        <v>5</v>
      </c>
      <c r="G327" s="51">
        <f t="shared" ref="G327:G390" si="16">WEEKNUM(B327)</f>
        <v>41</v>
      </c>
      <c r="H327" s="51">
        <f t="shared" ref="H327:H390" si="17">MONTH(B327)</f>
        <v>10</v>
      </c>
    </row>
    <row r="328" spans="2:8" x14ac:dyDescent="0.5">
      <c r="B328" s="1">
        <v>44844</v>
      </c>
      <c r="C328">
        <v>193.34053039550781</v>
      </c>
      <c r="D328">
        <v>256.99386596679688</v>
      </c>
      <c r="F328" s="51">
        <f t="shared" si="15"/>
        <v>1</v>
      </c>
      <c r="G328" s="51">
        <f t="shared" si="16"/>
        <v>42</v>
      </c>
      <c r="H328" s="51">
        <f t="shared" si="17"/>
        <v>10</v>
      </c>
    </row>
    <row r="329" spans="2:8" x14ac:dyDescent="0.5">
      <c r="B329" s="1">
        <v>44845</v>
      </c>
      <c r="C329">
        <v>228.25112915039063</v>
      </c>
      <c r="D329">
        <v>256.721435546875</v>
      </c>
      <c r="F329" s="51">
        <f t="shared" si="15"/>
        <v>2</v>
      </c>
      <c r="G329" s="51">
        <f t="shared" si="16"/>
        <v>42</v>
      </c>
      <c r="H329" s="51">
        <f t="shared" si="17"/>
        <v>10</v>
      </c>
    </row>
    <row r="330" spans="2:8" x14ac:dyDescent="0.5">
      <c r="B330" s="1">
        <v>44846</v>
      </c>
      <c r="C330">
        <v>181.95040893554688</v>
      </c>
      <c r="D330">
        <v>149.38027954101563</v>
      </c>
      <c r="F330" s="51">
        <f t="shared" si="15"/>
        <v>3</v>
      </c>
      <c r="G330" s="51">
        <f t="shared" si="16"/>
        <v>42</v>
      </c>
      <c r="H330" s="51">
        <f t="shared" si="17"/>
        <v>10</v>
      </c>
    </row>
    <row r="331" spans="2:8" x14ac:dyDescent="0.5">
      <c r="B331" s="1">
        <v>44847</v>
      </c>
      <c r="C331">
        <v>133.84112548828125</v>
      </c>
      <c r="D331">
        <v>100.07186126708984</v>
      </c>
      <c r="F331" s="51">
        <f t="shared" si="15"/>
        <v>4</v>
      </c>
      <c r="G331" s="51">
        <f t="shared" si="16"/>
        <v>42</v>
      </c>
      <c r="H331" s="51">
        <f t="shared" si="17"/>
        <v>10</v>
      </c>
    </row>
    <row r="332" spans="2:8" x14ac:dyDescent="0.5">
      <c r="B332" s="1">
        <v>44848</v>
      </c>
      <c r="C332">
        <v>147.22523498535156</v>
      </c>
      <c r="D332">
        <v>94.353469848632813</v>
      </c>
      <c r="F332" s="51">
        <f t="shared" si="15"/>
        <v>5</v>
      </c>
      <c r="G332" s="51">
        <f t="shared" si="16"/>
        <v>42</v>
      </c>
      <c r="H332" s="51">
        <f t="shared" si="17"/>
        <v>10</v>
      </c>
    </row>
    <row r="333" spans="2:8" x14ac:dyDescent="0.5">
      <c r="B333" s="1">
        <v>44851</v>
      </c>
      <c r="C333">
        <v>171.66856384277344</v>
      </c>
      <c r="D333">
        <v>139.44754028320313</v>
      </c>
      <c r="F333" s="51">
        <f t="shared" si="15"/>
        <v>1</v>
      </c>
      <c r="G333" s="51">
        <f t="shared" si="16"/>
        <v>43</v>
      </c>
      <c r="H333" s="51">
        <f t="shared" si="17"/>
        <v>10</v>
      </c>
    </row>
    <row r="334" spans="2:8" x14ac:dyDescent="0.5">
      <c r="B334" s="1">
        <v>44852</v>
      </c>
      <c r="C334">
        <v>128.98493957519531</v>
      </c>
      <c r="D334">
        <v>58.449050903320313</v>
      </c>
      <c r="F334" s="51">
        <f t="shared" si="15"/>
        <v>2</v>
      </c>
      <c r="G334" s="51">
        <f t="shared" si="16"/>
        <v>43</v>
      </c>
      <c r="H334" s="51">
        <f t="shared" si="17"/>
        <v>10</v>
      </c>
    </row>
    <row r="335" spans="2:8" x14ac:dyDescent="0.5">
      <c r="B335" s="1">
        <v>44853</v>
      </c>
      <c r="C335">
        <v>160.19326782226563</v>
      </c>
      <c r="D335">
        <v>148.29299926757813</v>
      </c>
      <c r="F335" s="51">
        <f t="shared" si="15"/>
        <v>3</v>
      </c>
      <c r="G335" s="51">
        <f t="shared" si="16"/>
        <v>43</v>
      </c>
      <c r="H335" s="51">
        <f t="shared" si="17"/>
        <v>10</v>
      </c>
    </row>
    <row r="336" spans="2:8" x14ac:dyDescent="0.5">
      <c r="B336" s="1">
        <v>44854</v>
      </c>
      <c r="C336">
        <v>159.91705322265625</v>
      </c>
      <c r="D336">
        <v>148.03733825683594</v>
      </c>
      <c r="F336" s="51">
        <f t="shared" si="15"/>
        <v>4</v>
      </c>
      <c r="G336" s="51">
        <f t="shared" si="16"/>
        <v>43</v>
      </c>
      <c r="H336" s="51">
        <f t="shared" si="17"/>
        <v>10</v>
      </c>
    </row>
    <row r="337" spans="2:8" x14ac:dyDescent="0.5">
      <c r="B337" s="1">
        <v>44855</v>
      </c>
      <c r="C337">
        <v>174.34567260742188</v>
      </c>
      <c r="D337">
        <v>115.8726806640625</v>
      </c>
      <c r="F337" s="51">
        <f t="shared" si="15"/>
        <v>5</v>
      </c>
      <c r="G337" s="51">
        <f t="shared" si="16"/>
        <v>43</v>
      </c>
      <c r="H337" s="51">
        <f t="shared" si="17"/>
        <v>10</v>
      </c>
    </row>
    <row r="338" spans="2:8" x14ac:dyDescent="0.5">
      <c r="B338" s="1">
        <v>44858</v>
      </c>
      <c r="C338">
        <v>93.575355529785156</v>
      </c>
      <c r="D338">
        <v>37.314929962158203</v>
      </c>
      <c r="F338" s="51">
        <f t="shared" si="15"/>
        <v>1</v>
      </c>
      <c r="G338" s="51">
        <f t="shared" si="16"/>
        <v>44</v>
      </c>
      <c r="H338" s="51">
        <f t="shared" si="17"/>
        <v>10</v>
      </c>
    </row>
    <row r="339" spans="2:8" x14ac:dyDescent="0.5">
      <c r="B339" s="1">
        <v>44859</v>
      </c>
      <c r="C339">
        <v>139.72164916992188</v>
      </c>
      <c r="D339">
        <v>69.645790100097656</v>
      </c>
      <c r="F339" s="51">
        <f t="shared" si="15"/>
        <v>2</v>
      </c>
      <c r="G339" s="51">
        <f t="shared" si="16"/>
        <v>44</v>
      </c>
      <c r="H339" s="51">
        <f t="shared" si="17"/>
        <v>10</v>
      </c>
    </row>
    <row r="340" spans="2:8" x14ac:dyDescent="0.5">
      <c r="B340" s="1">
        <v>44860</v>
      </c>
      <c r="C340">
        <v>133.39198303222656</v>
      </c>
      <c r="D340">
        <v>110.81782531738281</v>
      </c>
      <c r="F340" s="51">
        <f t="shared" si="15"/>
        <v>3</v>
      </c>
      <c r="G340" s="51">
        <f t="shared" si="16"/>
        <v>44</v>
      </c>
      <c r="H340" s="51">
        <f t="shared" si="17"/>
        <v>10</v>
      </c>
    </row>
    <row r="341" spans="2:8" x14ac:dyDescent="0.5">
      <c r="B341" s="1">
        <v>44861</v>
      </c>
      <c r="C341">
        <v>180.49247741699219</v>
      </c>
      <c r="D341">
        <v>201.10594177246094</v>
      </c>
      <c r="F341" s="51">
        <f t="shared" si="15"/>
        <v>4</v>
      </c>
      <c r="G341" s="51">
        <f t="shared" si="16"/>
        <v>44</v>
      </c>
      <c r="H341" s="51">
        <f t="shared" si="17"/>
        <v>10</v>
      </c>
    </row>
    <row r="342" spans="2:8" x14ac:dyDescent="0.5">
      <c r="B342" s="1">
        <v>44862</v>
      </c>
      <c r="C342">
        <v>203.68539428710938</v>
      </c>
      <c r="D342">
        <v>128.2474365234375</v>
      </c>
      <c r="F342" s="51">
        <f t="shared" si="15"/>
        <v>5</v>
      </c>
      <c r="G342" s="51">
        <f t="shared" si="16"/>
        <v>44</v>
      </c>
      <c r="H342" s="51">
        <f t="shared" si="17"/>
        <v>10</v>
      </c>
    </row>
    <row r="343" spans="2:8" x14ac:dyDescent="0.5">
      <c r="B343" s="1">
        <v>44865</v>
      </c>
      <c r="C343">
        <v>113.79048919677734</v>
      </c>
      <c r="D343">
        <v>138.64918518066406</v>
      </c>
      <c r="F343" s="51">
        <f t="shared" si="15"/>
        <v>1</v>
      </c>
      <c r="G343" s="51">
        <f t="shared" si="16"/>
        <v>45</v>
      </c>
      <c r="H343" s="51">
        <f t="shared" si="17"/>
        <v>10</v>
      </c>
    </row>
    <row r="344" spans="2:8" x14ac:dyDescent="0.5">
      <c r="B344" s="1">
        <v>44866</v>
      </c>
      <c r="C344">
        <v>136.88296508789063</v>
      </c>
      <c r="D344">
        <v>163.75395202636719</v>
      </c>
      <c r="F344" s="51">
        <f t="shared" si="15"/>
        <v>2</v>
      </c>
      <c r="G344" s="51">
        <f t="shared" si="16"/>
        <v>45</v>
      </c>
      <c r="H344" s="51">
        <f t="shared" si="17"/>
        <v>11</v>
      </c>
    </row>
    <row r="345" spans="2:8" x14ac:dyDescent="0.5">
      <c r="B345" s="1">
        <v>44867</v>
      </c>
      <c r="C345">
        <v>150.81610107421875</v>
      </c>
      <c r="D345">
        <v>75.175933837890625</v>
      </c>
      <c r="F345" s="51">
        <f t="shared" si="15"/>
        <v>3</v>
      </c>
      <c r="G345" s="51">
        <f t="shared" si="16"/>
        <v>45</v>
      </c>
      <c r="H345" s="51">
        <f t="shared" si="17"/>
        <v>11</v>
      </c>
    </row>
    <row r="346" spans="2:8" x14ac:dyDescent="0.5">
      <c r="B346" s="1">
        <v>44868</v>
      </c>
      <c r="C346">
        <v>186.55252075195313</v>
      </c>
      <c r="D346">
        <v>120.63455963134766</v>
      </c>
      <c r="F346" s="51">
        <f t="shared" si="15"/>
        <v>4</v>
      </c>
      <c r="G346" s="51">
        <f t="shared" si="16"/>
        <v>45</v>
      </c>
      <c r="H346" s="51">
        <f t="shared" si="17"/>
        <v>11</v>
      </c>
    </row>
    <row r="347" spans="2:8" x14ac:dyDescent="0.5">
      <c r="B347" s="1">
        <v>44869</v>
      </c>
      <c r="C347">
        <v>115.89157867431641</v>
      </c>
      <c r="D347">
        <v>115.53485870361328</v>
      </c>
      <c r="F347" s="51">
        <f t="shared" si="15"/>
        <v>5</v>
      </c>
      <c r="G347" s="51">
        <f t="shared" si="16"/>
        <v>45</v>
      </c>
      <c r="H347" s="51">
        <f t="shared" si="17"/>
        <v>11</v>
      </c>
    </row>
    <row r="348" spans="2:8" x14ac:dyDescent="0.5">
      <c r="B348" s="1">
        <v>44872</v>
      </c>
      <c r="C348">
        <v>139.72164916992188</v>
      </c>
      <c r="D348">
        <v>104.46868896484375</v>
      </c>
      <c r="F348" s="51">
        <f t="shared" si="15"/>
        <v>1</v>
      </c>
      <c r="G348" s="51">
        <f t="shared" si="16"/>
        <v>46</v>
      </c>
      <c r="H348" s="51">
        <f t="shared" si="17"/>
        <v>11</v>
      </c>
    </row>
    <row r="349" spans="2:8" x14ac:dyDescent="0.5">
      <c r="B349" s="1">
        <v>44873</v>
      </c>
      <c r="C349">
        <v>225.73756408691406</v>
      </c>
      <c r="D349">
        <v>146.53944396972656</v>
      </c>
      <c r="F349" s="51">
        <f t="shared" si="15"/>
        <v>2</v>
      </c>
      <c r="G349" s="51">
        <f t="shared" si="16"/>
        <v>46</v>
      </c>
      <c r="H349" s="51">
        <f t="shared" si="17"/>
        <v>11</v>
      </c>
    </row>
    <row r="350" spans="2:8" x14ac:dyDescent="0.5">
      <c r="B350" s="1">
        <v>44874</v>
      </c>
      <c r="C350">
        <v>137.41021728515625</v>
      </c>
      <c r="D350">
        <v>156.55685424804688</v>
      </c>
      <c r="F350" s="51">
        <f t="shared" si="15"/>
        <v>3</v>
      </c>
      <c r="G350" s="51">
        <f t="shared" si="16"/>
        <v>46</v>
      </c>
      <c r="H350" s="51">
        <f t="shared" si="17"/>
        <v>11</v>
      </c>
    </row>
    <row r="351" spans="2:8" x14ac:dyDescent="0.5">
      <c r="B351" s="1">
        <v>44875</v>
      </c>
      <c r="C351">
        <v>98.150154113769531</v>
      </c>
      <c r="D351">
        <v>127.20244598388672</v>
      </c>
      <c r="F351" s="51">
        <f t="shared" si="15"/>
        <v>4</v>
      </c>
      <c r="G351" s="51">
        <f t="shared" si="16"/>
        <v>46</v>
      </c>
      <c r="H351" s="51">
        <f t="shared" si="17"/>
        <v>11</v>
      </c>
    </row>
    <row r="352" spans="2:8" x14ac:dyDescent="0.5">
      <c r="B352" s="1">
        <v>44876</v>
      </c>
      <c r="C352">
        <v>111.09221649169922</v>
      </c>
      <c r="D352">
        <v>110.75025939941406</v>
      </c>
      <c r="F352" s="51">
        <f t="shared" si="15"/>
        <v>5</v>
      </c>
      <c r="G352" s="51">
        <f t="shared" si="16"/>
        <v>46</v>
      </c>
      <c r="H352" s="51">
        <f t="shared" si="17"/>
        <v>11</v>
      </c>
    </row>
    <row r="353" spans="2:8" x14ac:dyDescent="0.5">
      <c r="B353" s="1">
        <v>44879</v>
      </c>
      <c r="C353">
        <v>188.92971801757813</v>
      </c>
      <c r="D353">
        <v>163.23509216308594</v>
      </c>
      <c r="F353" s="51">
        <f t="shared" si="15"/>
        <v>1</v>
      </c>
      <c r="G353" s="51">
        <f t="shared" si="16"/>
        <v>47</v>
      </c>
      <c r="H353" s="51">
        <f t="shared" si="17"/>
        <v>11</v>
      </c>
    </row>
    <row r="354" spans="2:8" x14ac:dyDescent="0.5">
      <c r="B354" s="1">
        <v>44880</v>
      </c>
      <c r="C354">
        <v>196.50825500488281</v>
      </c>
      <c r="D354">
        <v>100.75031280517578</v>
      </c>
      <c r="F354" s="51">
        <f t="shared" si="15"/>
        <v>2</v>
      </c>
      <c r="G354" s="51">
        <f t="shared" si="16"/>
        <v>47</v>
      </c>
      <c r="H354" s="51">
        <f t="shared" si="17"/>
        <v>11</v>
      </c>
    </row>
    <row r="355" spans="2:8" x14ac:dyDescent="0.5">
      <c r="B355" s="1">
        <v>44881</v>
      </c>
      <c r="C355">
        <v>170.58071899414063</v>
      </c>
      <c r="D355">
        <v>164.56999206542969</v>
      </c>
      <c r="F355" s="51">
        <f t="shared" si="15"/>
        <v>3</v>
      </c>
      <c r="G355" s="51">
        <f t="shared" si="16"/>
        <v>47</v>
      </c>
      <c r="H355" s="51">
        <f t="shared" si="17"/>
        <v>11</v>
      </c>
    </row>
    <row r="356" spans="2:8" x14ac:dyDescent="0.5">
      <c r="B356" s="1">
        <v>44882</v>
      </c>
      <c r="C356">
        <v>153.21286010742188</v>
      </c>
      <c r="D356">
        <v>158.00819396972656</v>
      </c>
      <c r="F356" s="51">
        <f t="shared" si="15"/>
        <v>4</v>
      </c>
      <c r="G356" s="51">
        <f t="shared" si="16"/>
        <v>47</v>
      </c>
      <c r="H356" s="51">
        <f t="shared" si="17"/>
        <v>11</v>
      </c>
    </row>
    <row r="357" spans="2:8" x14ac:dyDescent="0.5">
      <c r="B357" s="1">
        <v>44883</v>
      </c>
      <c r="C357">
        <v>77.714195251464844</v>
      </c>
      <c r="D357">
        <v>67.790618896484375</v>
      </c>
      <c r="F357" s="51">
        <f t="shared" si="15"/>
        <v>5</v>
      </c>
      <c r="G357" s="51">
        <f t="shared" si="16"/>
        <v>47</v>
      </c>
      <c r="H357" s="51">
        <f t="shared" si="17"/>
        <v>11</v>
      </c>
    </row>
    <row r="358" spans="2:8" x14ac:dyDescent="0.5">
      <c r="B358" s="1">
        <v>44886</v>
      </c>
      <c r="C358">
        <v>107.62855529785156</v>
      </c>
      <c r="D358">
        <v>83.45343017578125</v>
      </c>
      <c r="F358" s="51">
        <f t="shared" si="15"/>
        <v>1</v>
      </c>
      <c r="G358" s="51">
        <f t="shared" si="16"/>
        <v>48</v>
      </c>
      <c r="H358" s="51">
        <f t="shared" si="17"/>
        <v>11</v>
      </c>
    </row>
    <row r="359" spans="2:8" x14ac:dyDescent="0.5">
      <c r="B359" s="1">
        <v>44887</v>
      </c>
      <c r="C359">
        <v>105.24880981445313</v>
      </c>
      <c r="D359">
        <v>143.58135986328125</v>
      </c>
      <c r="F359" s="51">
        <f t="shared" si="15"/>
        <v>2</v>
      </c>
      <c r="G359" s="51">
        <f t="shared" si="16"/>
        <v>48</v>
      </c>
      <c r="H359" s="51">
        <f t="shared" si="17"/>
        <v>11</v>
      </c>
    </row>
    <row r="360" spans="2:8" x14ac:dyDescent="0.5">
      <c r="B360" s="1">
        <v>44888</v>
      </c>
      <c r="C360">
        <v>105.60198974609375</v>
      </c>
      <c r="D360">
        <v>99.736045837402344</v>
      </c>
      <c r="F360" s="51">
        <f t="shared" si="15"/>
        <v>3</v>
      </c>
      <c r="G360" s="51">
        <f t="shared" si="16"/>
        <v>48</v>
      </c>
      <c r="H360" s="51">
        <f t="shared" si="17"/>
        <v>11</v>
      </c>
    </row>
    <row r="361" spans="2:8" x14ac:dyDescent="0.5">
      <c r="B361" s="1">
        <v>44889</v>
      </c>
      <c r="C361">
        <v>46.468887329101563</v>
      </c>
      <c r="D361">
        <v>39.707870483398438</v>
      </c>
      <c r="F361" s="51">
        <f t="shared" si="15"/>
        <v>4</v>
      </c>
      <c r="G361" s="51">
        <f t="shared" si="16"/>
        <v>48</v>
      </c>
      <c r="H361" s="51">
        <f t="shared" si="17"/>
        <v>11</v>
      </c>
    </row>
    <row r="362" spans="2:8" x14ac:dyDescent="0.5">
      <c r="B362" s="1">
        <v>44890</v>
      </c>
      <c r="C362">
        <v>80.513801574707031</v>
      </c>
      <c r="D362">
        <v>80.265968322753906</v>
      </c>
      <c r="F362" s="51">
        <f t="shared" si="15"/>
        <v>5</v>
      </c>
      <c r="G362" s="51">
        <f t="shared" si="16"/>
        <v>48</v>
      </c>
      <c r="H362" s="51">
        <f t="shared" si="17"/>
        <v>11</v>
      </c>
    </row>
    <row r="363" spans="2:8" x14ac:dyDescent="0.5">
      <c r="B363" s="1">
        <v>44893</v>
      </c>
      <c r="C363">
        <v>87.999900817871094</v>
      </c>
      <c r="D363">
        <v>25.065437316894531</v>
      </c>
      <c r="F363" s="51">
        <f t="shared" si="15"/>
        <v>1</v>
      </c>
      <c r="G363" s="51">
        <f t="shared" si="16"/>
        <v>49</v>
      </c>
      <c r="H363" s="51">
        <f t="shared" si="17"/>
        <v>11</v>
      </c>
    </row>
    <row r="364" spans="2:8" x14ac:dyDescent="0.5">
      <c r="B364" s="1">
        <v>44894</v>
      </c>
      <c r="C364">
        <v>100.55011749267578</v>
      </c>
      <c r="D364">
        <v>66.827079772949219</v>
      </c>
      <c r="F364" s="51">
        <f t="shared" si="15"/>
        <v>2</v>
      </c>
      <c r="G364" s="51">
        <f t="shared" si="16"/>
        <v>49</v>
      </c>
      <c r="H364" s="51">
        <f t="shared" si="17"/>
        <v>11</v>
      </c>
    </row>
    <row r="365" spans="2:8" x14ac:dyDescent="0.5">
      <c r="B365" s="1">
        <v>44895</v>
      </c>
      <c r="C365">
        <v>81.59033203125</v>
      </c>
      <c r="D365">
        <v>21.690452575683594</v>
      </c>
      <c r="F365" s="51">
        <f t="shared" si="15"/>
        <v>3</v>
      </c>
      <c r="G365" s="51">
        <f t="shared" si="16"/>
        <v>49</v>
      </c>
      <c r="H365" s="51">
        <f t="shared" si="17"/>
        <v>11</v>
      </c>
    </row>
    <row r="366" spans="2:8" x14ac:dyDescent="0.5">
      <c r="B366" s="1">
        <v>44896</v>
      </c>
      <c r="C366">
        <v>65.946983337402344</v>
      </c>
      <c r="D366">
        <v>40.457843780517578</v>
      </c>
      <c r="F366" s="51">
        <f t="shared" si="15"/>
        <v>4</v>
      </c>
      <c r="G366" s="51">
        <f t="shared" si="16"/>
        <v>49</v>
      </c>
      <c r="H366" s="51">
        <f t="shared" si="17"/>
        <v>12</v>
      </c>
    </row>
    <row r="367" spans="2:8" x14ac:dyDescent="0.5">
      <c r="B367" s="1">
        <v>44897</v>
      </c>
      <c r="C367">
        <v>109.09654235839844</v>
      </c>
      <c r="D367">
        <v>138.42276000976563</v>
      </c>
      <c r="F367" s="51">
        <f t="shared" si="15"/>
        <v>5</v>
      </c>
      <c r="G367" s="51">
        <f t="shared" si="16"/>
        <v>49</v>
      </c>
      <c r="H367" s="51">
        <f t="shared" si="17"/>
        <v>12</v>
      </c>
    </row>
    <row r="368" spans="2:8" x14ac:dyDescent="0.5">
      <c r="B368" s="1">
        <v>44900</v>
      </c>
      <c r="C368">
        <v>98.969512939453125</v>
      </c>
      <c r="D368">
        <v>139.29158020019531</v>
      </c>
      <c r="F368" s="51">
        <f t="shared" si="15"/>
        <v>1</v>
      </c>
      <c r="G368" s="51">
        <f t="shared" si="16"/>
        <v>50</v>
      </c>
      <c r="H368" s="51">
        <f t="shared" si="17"/>
        <v>12</v>
      </c>
    </row>
    <row r="369" spans="2:8" x14ac:dyDescent="0.5">
      <c r="B369" s="1">
        <v>44901</v>
      </c>
      <c r="C369">
        <v>139.096923828125</v>
      </c>
      <c r="D369">
        <v>133.53289794921875</v>
      </c>
      <c r="F369" s="51">
        <f t="shared" si="15"/>
        <v>2</v>
      </c>
      <c r="G369" s="51">
        <f t="shared" si="16"/>
        <v>50</v>
      </c>
      <c r="H369" s="51">
        <f t="shared" si="17"/>
        <v>12</v>
      </c>
    </row>
    <row r="370" spans="2:8" x14ac:dyDescent="0.5">
      <c r="B370" s="1">
        <v>44902</v>
      </c>
      <c r="C370">
        <v>127.40645599365234</v>
      </c>
      <c r="D370">
        <v>74.091667175292969</v>
      </c>
      <c r="F370" s="51">
        <f t="shared" si="15"/>
        <v>3</v>
      </c>
      <c r="G370" s="51">
        <f t="shared" si="16"/>
        <v>50</v>
      </c>
      <c r="H370" s="51">
        <f t="shared" si="17"/>
        <v>12</v>
      </c>
    </row>
    <row r="371" spans="2:8" x14ac:dyDescent="0.5">
      <c r="B371" s="1">
        <v>44903</v>
      </c>
      <c r="C371">
        <v>140.9603271484375</v>
      </c>
      <c r="D371">
        <v>97.287528991699219</v>
      </c>
      <c r="F371" s="51">
        <f t="shared" si="15"/>
        <v>4</v>
      </c>
      <c r="G371" s="51">
        <f t="shared" si="16"/>
        <v>50</v>
      </c>
      <c r="H371" s="51">
        <f t="shared" si="17"/>
        <v>12</v>
      </c>
    </row>
    <row r="372" spans="2:8" x14ac:dyDescent="0.5">
      <c r="B372" s="1">
        <v>44904</v>
      </c>
      <c r="C372">
        <v>117.3084716796875</v>
      </c>
      <c r="D372">
        <v>55.689228057861328</v>
      </c>
      <c r="F372" s="51">
        <f t="shared" si="15"/>
        <v>5</v>
      </c>
      <c r="G372" s="51">
        <f t="shared" si="16"/>
        <v>50</v>
      </c>
      <c r="H372" s="51">
        <f t="shared" si="17"/>
        <v>12</v>
      </c>
    </row>
    <row r="373" spans="2:8" x14ac:dyDescent="0.5">
      <c r="B373" s="1">
        <v>44907</v>
      </c>
      <c r="C373">
        <v>158.36978149414063</v>
      </c>
      <c r="D373">
        <v>157.88229370117188</v>
      </c>
      <c r="F373" s="51">
        <f t="shared" si="15"/>
        <v>1</v>
      </c>
      <c r="G373" s="51">
        <f t="shared" si="16"/>
        <v>51</v>
      </c>
      <c r="H373" s="51">
        <f t="shared" si="17"/>
        <v>12</v>
      </c>
    </row>
    <row r="374" spans="2:8" x14ac:dyDescent="0.5">
      <c r="B374" s="1">
        <v>44908</v>
      </c>
      <c r="C374">
        <v>152.62684631347656</v>
      </c>
      <c r="D374">
        <v>146.52159118652344</v>
      </c>
      <c r="F374" s="51">
        <f t="shared" si="15"/>
        <v>2</v>
      </c>
      <c r="G374" s="51">
        <f t="shared" si="16"/>
        <v>51</v>
      </c>
      <c r="H374" s="51">
        <f t="shared" si="17"/>
        <v>12</v>
      </c>
    </row>
    <row r="375" spans="2:8" x14ac:dyDescent="0.5">
      <c r="B375" s="1">
        <v>44909</v>
      </c>
      <c r="C375">
        <v>133.39198303222656</v>
      </c>
      <c r="D375">
        <v>166.22674560546875</v>
      </c>
      <c r="F375" s="51">
        <f t="shared" si="15"/>
        <v>3</v>
      </c>
      <c r="G375" s="51">
        <f t="shared" si="16"/>
        <v>51</v>
      </c>
      <c r="H375" s="51">
        <f t="shared" si="17"/>
        <v>12</v>
      </c>
    </row>
    <row r="376" spans="2:8" x14ac:dyDescent="0.5">
      <c r="B376" s="1">
        <v>44910</v>
      </c>
      <c r="C376">
        <v>73.612617492675781</v>
      </c>
      <c r="D376">
        <v>45.160633087158203</v>
      </c>
      <c r="F376" s="51">
        <f t="shared" si="15"/>
        <v>4</v>
      </c>
      <c r="G376" s="51">
        <f t="shared" si="16"/>
        <v>51</v>
      </c>
      <c r="H376" s="51">
        <f t="shared" si="17"/>
        <v>12</v>
      </c>
    </row>
    <row r="377" spans="2:8" x14ac:dyDescent="0.5">
      <c r="B377" s="1">
        <v>44911</v>
      </c>
      <c r="C377">
        <v>98.795875549316406</v>
      </c>
      <c r="D377">
        <v>127.45994567871094</v>
      </c>
      <c r="F377" s="51">
        <f t="shared" si="15"/>
        <v>5</v>
      </c>
      <c r="G377" s="51">
        <f t="shared" si="16"/>
        <v>51</v>
      </c>
      <c r="H377" s="51">
        <f t="shared" si="17"/>
        <v>12</v>
      </c>
    </row>
    <row r="378" spans="2:8" x14ac:dyDescent="0.5">
      <c r="B378" s="1">
        <v>44914</v>
      </c>
      <c r="C378">
        <v>171.45796203613281</v>
      </c>
      <c r="D378">
        <v>164.09298706054688</v>
      </c>
      <c r="F378" s="51">
        <f t="shared" si="15"/>
        <v>1</v>
      </c>
      <c r="G378" s="51">
        <f t="shared" si="16"/>
        <v>52</v>
      </c>
      <c r="H378" s="51">
        <f t="shared" si="17"/>
        <v>12</v>
      </c>
    </row>
    <row r="379" spans="2:8" x14ac:dyDescent="0.5">
      <c r="B379" s="1">
        <v>44915</v>
      </c>
      <c r="C379">
        <v>132.74404907226563</v>
      </c>
      <c r="D379">
        <v>132.33546447753906</v>
      </c>
      <c r="F379" s="51">
        <f t="shared" si="15"/>
        <v>2</v>
      </c>
      <c r="G379" s="51">
        <f t="shared" si="16"/>
        <v>52</v>
      </c>
      <c r="H379" s="51">
        <f t="shared" si="17"/>
        <v>12</v>
      </c>
    </row>
    <row r="380" spans="2:8" x14ac:dyDescent="0.5">
      <c r="B380" s="1">
        <v>44916</v>
      </c>
      <c r="C380">
        <v>169.54087829589844</v>
      </c>
      <c r="D380">
        <v>169.01901245117188</v>
      </c>
      <c r="F380" s="51">
        <f t="shared" si="15"/>
        <v>3</v>
      </c>
      <c r="G380" s="51">
        <f t="shared" si="16"/>
        <v>52</v>
      </c>
      <c r="H380" s="51">
        <f t="shared" si="17"/>
        <v>12</v>
      </c>
    </row>
    <row r="381" spans="2:8" x14ac:dyDescent="0.5">
      <c r="B381" s="1">
        <v>44917</v>
      </c>
      <c r="C381">
        <v>159.00325012207031</v>
      </c>
      <c r="D381">
        <v>184.93280029296875</v>
      </c>
      <c r="F381" s="51">
        <f t="shared" si="15"/>
        <v>4</v>
      </c>
      <c r="G381" s="51">
        <f t="shared" si="16"/>
        <v>52</v>
      </c>
      <c r="H381" s="51">
        <f t="shared" si="17"/>
        <v>12</v>
      </c>
    </row>
    <row r="382" spans="2:8" x14ac:dyDescent="0.5">
      <c r="B382" s="1">
        <v>44918</v>
      </c>
      <c r="C382">
        <v>114.92581939697266</v>
      </c>
      <c r="D382">
        <v>161.74879455566406</v>
      </c>
      <c r="F382" s="51">
        <f t="shared" si="15"/>
        <v>5</v>
      </c>
      <c r="G382" s="51">
        <f t="shared" si="16"/>
        <v>52</v>
      </c>
      <c r="H382" s="51">
        <f t="shared" si="17"/>
        <v>12</v>
      </c>
    </row>
    <row r="383" spans="2:8" x14ac:dyDescent="0.5">
      <c r="B383" s="1">
        <v>44921</v>
      </c>
      <c r="C383">
        <v>64.698585510253906</v>
      </c>
      <c r="D383">
        <v>51.599552154541016</v>
      </c>
      <c r="F383" s="51">
        <f t="shared" si="15"/>
        <v>1</v>
      </c>
      <c r="G383" s="51">
        <f t="shared" si="16"/>
        <v>53</v>
      </c>
      <c r="H383" s="51">
        <f t="shared" si="17"/>
        <v>12</v>
      </c>
    </row>
    <row r="384" spans="2:8" x14ac:dyDescent="0.5">
      <c r="B384" s="1">
        <v>44922</v>
      </c>
      <c r="C384">
        <v>146.81739807128906</v>
      </c>
      <c r="D384">
        <v>128.06979370117188</v>
      </c>
      <c r="F384" s="51">
        <f t="shared" si="15"/>
        <v>2</v>
      </c>
      <c r="G384" s="51">
        <f t="shared" si="16"/>
        <v>53</v>
      </c>
      <c r="H384" s="51">
        <f t="shared" si="17"/>
        <v>12</v>
      </c>
    </row>
    <row r="385" spans="2:8" x14ac:dyDescent="0.5">
      <c r="B385" s="1">
        <v>44923</v>
      </c>
      <c r="C385">
        <v>151.88629150390625</v>
      </c>
      <c r="D385">
        <v>86.525016784667969</v>
      </c>
      <c r="F385" s="51">
        <f t="shared" si="15"/>
        <v>3</v>
      </c>
      <c r="G385" s="51">
        <f t="shared" si="16"/>
        <v>53</v>
      </c>
      <c r="H385" s="51">
        <f t="shared" si="17"/>
        <v>12</v>
      </c>
    </row>
    <row r="386" spans="2:8" x14ac:dyDescent="0.5">
      <c r="B386" s="1">
        <v>44924</v>
      </c>
      <c r="C386">
        <v>116.48590087890625</v>
      </c>
      <c r="D386">
        <v>101.61142730712891</v>
      </c>
      <c r="F386" s="51">
        <f t="shared" si="15"/>
        <v>4</v>
      </c>
      <c r="G386" s="51">
        <f t="shared" si="16"/>
        <v>53</v>
      </c>
      <c r="H386" s="51">
        <f t="shared" si="17"/>
        <v>12</v>
      </c>
    </row>
    <row r="387" spans="2:8" x14ac:dyDescent="0.5">
      <c r="B387" s="1">
        <v>44925</v>
      </c>
      <c r="C387">
        <v>150.22982788085938</v>
      </c>
      <c r="D387">
        <v>194.6976318359375</v>
      </c>
      <c r="F387" s="51">
        <f t="shared" si="15"/>
        <v>5</v>
      </c>
      <c r="G387" s="51">
        <f t="shared" si="16"/>
        <v>53</v>
      </c>
      <c r="H387" s="51">
        <f t="shared" si="17"/>
        <v>12</v>
      </c>
    </row>
    <row r="388" spans="2:8" x14ac:dyDescent="0.5">
      <c r="B388" s="1">
        <v>44928</v>
      </c>
      <c r="C388">
        <v>117.05186462402344</v>
      </c>
      <c r="D388">
        <v>93.353256225585938</v>
      </c>
      <c r="F388" s="51">
        <f t="shared" si="15"/>
        <v>1</v>
      </c>
      <c r="G388" s="51">
        <f t="shared" si="16"/>
        <v>1</v>
      </c>
      <c r="H388" s="51">
        <f t="shared" si="17"/>
        <v>1</v>
      </c>
    </row>
    <row r="389" spans="2:8" x14ac:dyDescent="0.5">
      <c r="B389" s="1">
        <v>44929</v>
      </c>
      <c r="C389">
        <v>198.44876098632813</v>
      </c>
      <c r="D389">
        <v>167.40130615234375</v>
      </c>
      <c r="F389" s="51">
        <f t="shared" si="15"/>
        <v>2</v>
      </c>
      <c r="G389" s="51">
        <f t="shared" si="16"/>
        <v>1</v>
      </c>
      <c r="H389" s="51">
        <f t="shared" si="17"/>
        <v>1</v>
      </c>
    </row>
    <row r="390" spans="2:8" x14ac:dyDescent="0.5">
      <c r="B390" s="1">
        <v>44930</v>
      </c>
      <c r="C390">
        <v>94.285606384277344</v>
      </c>
      <c r="D390">
        <v>100.26174926757813</v>
      </c>
      <c r="F390" s="51">
        <f t="shared" ref="F390:F453" si="18">WEEKDAY(B390,2)</f>
        <v>3</v>
      </c>
      <c r="G390" s="51">
        <f t="shared" si="16"/>
        <v>1</v>
      </c>
      <c r="H390" s="51">
        <f t="shared" si="17"/>
        <v>1</v>
      </c>
    </row>
    <row r="391" spans="2:8" x14ac:dyDescent="0.5">
      <c r="B391" s="1">
        <v>44931</v>
      </c>
      <c r="C391">
        <v>100.73998260498047</v>
      </c>
      <c r="D391">
        <v>118.15282440185547</v>
      </c>
      <c r="F391" s="51">
        <f t="shared" si="18"/>
        <v>4</v>
      </c>
      <c r="G391" s="51">
        <f t="shared" ref="G391:G454" si="19">WEEKNUM(B391)</f>
        <v>1</v>
      </c>
      <c r="H391" s="51">
        <f t="shared" ref="H391:H454" si="20">MONTH(B391)</f>
        <v>1</v>
      </c>
    </row>
    <row r="392" spans="2:8" x14ac:dyDescent="0.5">
      <c r="B392" s="1">
        <v>44932</v>
      </c>
      <c r="C392">
        <v>88.7294921875</v>
      </c>
      <c r="D392">
        <v>106.14765167236328</v>
      </c>
      <c r="F392" s="51">
        <f t="shared" si="18"/>
        <v>5</v>
      </c>
      <c r="G392" s="51">
        <f t="shared" si="19"/>
        <v>1</v>
      </c>
      <c r="H392" s="51">
        <f t="shared" si="20"/>
        <v>1</v>
      </c>
    </row>
    <row r="393" spans="2:8" x14ac:dyDescent="0.5">
      <c r="B393" s="1">
        <v>44935</v>
      </c>
      <c r="C393">
        <v>86.126762390136719</v>
      </c>
      <c r="D393">
        <v>52.837944030761719</v>
      </c>
      <c r="F393" s="51">
        <f t="shared" si="18"/>
        <v>1</v>
      </c>
      <c r="G393" s="51">
        <f t="shared" si="19"/>
        <v>2</v>
      </c>
      <c r="H393" s="51">
        <f t="shared" si="20"/>
        <v>1</v>
      </c>
    </row>
    <row r="394" spans="2:8" x14ac:dyDescent="0.5">
      <c r="B394" s="1">
        <v>44936</v>
      </c>
      <c r="C394">
        <v>114.62171936035156</v>
      </c>
      <c r="D394">
        <v>102.84201049804688</v>
      </c>
      <c r="F394" s="51">
        <f t="shared" si="18"/>
        <v>2</v>
      </c>
      <c r="G394" s="51">
        <f t="shared" si="19"/>
        <v>2</v>
      </c>
      <c r="H394" s="51">
        <f t="shared" si="20"/>
        <v>1</v>
      </c>
    </row>
    <row r="395" spans="2:8" x14ac:dyDescent="0.5">
      <c r="B395" s="1">
        <v>44937</v>
      </c>
      <c r="C395">
        <v>129.44314575195313</v>
      </c>
      <c r="D395">
        <v>82.119361877441406</v>
      </c>
      <c r="F395" s="51">
        <f t="shared" si="18"/>
        <v>3</v>
      </c>
      <c r="G395" s="51">
        <f t="shared" si="19"/>
        <v>2</v>
      </c>
      <c r="H395" s="51">
        <f t="shared" si="20"/>
        <v>1</v>
      </c>
    </row>
    <row r="396" spans="2:8" x14ac:dyDescent="0.5">
      <c r="B396" s="1">
        <v>44938</v>
      </c>
      <c r="C396">
        <v>114.44572448730469</v>
      </c>
      <c r="D396">
        <v>126.77049255371094</v>
      </c>
      <c r="F396" s="51">
        <f t="shared" si="18"/>
        <v>4</v>
      </c>
      <c r="G396" s="51">
        <f t="shared" si="19"/>
        <v>2</v>
      </c>
      <c r="H396" s="51">
        <f t="shared" si="20"/>
        <v>1</v>
      </c>
    </row>
    <row r="397" spans="2:8" x14ac:dyDescent="0.5">
      <c r="B397" s="1">
        <v>44939</v>
      </c>
      <c r="C397">
        <v>103.69776916503906</v>
      </c>
      <c r="D397">
        <v>80.405563354492188</v>
      </c>
      <c r="F397" s="51">
        <f t="shared" si="18"/>
        <v>5</v>
      </c>
      <c r="G397" s="51">
        <f t="shared" si="19"/>
        <v>2</v>
      </c>
      <c r="H397" s="51">
        <f t="shared" si="20"/>
        <v>1</v>
      </c>
    </row>
    <row r="398" spans="2:8" x14ac:dyDescent="0.5">
      <c r="B398" s="1">
        <v>44942</v>
      </c>
      <c r="C398">
        <v>107.10379791259766</v>
      </c>
      <c r="D398">
        <v>152.53446960449219</v>
      </c>
      <c r="F398" s="51">
        <f t="shared" si="18"/>
        <v>1</v>
      </c>
      <c r="G398" s="51">
        <f t="shared" si="19"/>
        <v>3</v>
      </c>
      <c r="H398" s="51">
        <f t="shared" si="20"/>
        <v>1</v>
      </c>
    </row>
    <row r="399" spans="2:8" x14ac:dyDescent="0.5">
      <c r="B399" s="1">
        <v>44943</v>
      </c>
      <c r="C399">
        <v>127.40645599365234</v>
      </c>
      <c r="D399">
        <v>88.909996032714844</v>
      </c>
      <c r="F399" s="51">
        <f t="shared" si="18"/>
        <v>2</v>
      </c>
      <c r="G399" s="51">
        <f t="shared" si="19"/>
        <v>3</v>
      </c>
      <c r="H399" s="51">
        <f t="shared" si="20"/>
        <v>1</v>
      </c>
    </row>
    <row r="400" spans="2:8" x14ac:dyDescent="0.5">
      <c r="B400" s="1">
        <v>44944</v>
      </c>
      <c r="C400">
        <v>76.7813720703125</v>
      </c>
      <c r="D400">
        <v>65.610031127929688</v>
      </c>
      <c r="F400" s="51">
        <f t="shared" si="18"/>
        <v>3</v>
      </c>
      <c r="G400" s="51">
        <f t="shared" si="19"/>
        <v>3</v>
      </c>
      <c r="H400" s="51">
        <f t="shared" si="20"/>
        <v>1</v>
      </c>
    </row>
    <row r="401" spans="2:8" x14ac:dyDescent="0.5">
      <c r="B401" s="1">
        <v>44945</v>
      </c>
      <c r="C401">
        <v>115.06175994873047</v>
      </c>
      <c r="D401">
        <v>120.74484252929688</v>
      </c>
      <c r="F401" s="51">
        <f t="shared" si="18"/>
        <v>4</v>
      </c>
      <c r="G401" s="51">
        <f t="shared" si="19"/>
        <v>3</v>
      </c>
      <c r="H401" s="51">
        <f t="shared" si="20"/>
        <v>1</v>
      </c>
    </row>
    <row r="402" spans="2:8" x14ac:dyDescent="0.5">
      <c r="B402" s="1">
        <v>44946</v>
      </c>
      <c r="C402">
        <v>152.3668212890625</v>
      </c>
      <c r="D402">
        <v>123.76859283447266</v>
      </c>
      <c r="F402" s="51">
        <f t="shared" si="18"/>
        <v>5</v>
      </c>
      <c r="G402" s="51">
        <f t="shared" si="19"/>
        <v>3</v>
      </c>
      <c r="H402" s="51">
        <f t="shared" si="20"/>
        <v>1</v>
      </c>
    </row>
    <row r="403" spans="2:8" x14ac:dyDescent="0.5">
      <c r="B403" s="1">
        <v>44949</v>
      </c>
      <c r="C403">
        <v>87.705459594726563</v>
      </c>
      <c r="D403">
        <v>80.709686279296875</v>
      </c>
      <c r="F403" s="51">
        <f t="shared" si="18"/>
        <v>1</v>
      </c>
      <c r="G403" s="51">
        <f t="shared" si="19"/>
        <v>4</v>
      </c>
      <c r="H403" s="51">
        <f t="shared" si="20"/>
        <v>1</v>
      </c>
    </row>
    <row r="404" spans="2:8" x14ac:dyDescent="0.5">
      <c r="B404" s="1">
        <v>44950</v>
      </c>
      <c r="C404">
        <v>89.98486328125</v>
      </c>
      <c r="D404">
        <v>67.280906677246094</v>
      </c>
      <c r="F404" s="51">
        <f t="shared" si="18"/>
        <v>2</v>
      </c>
      <c r="G404" s="51">
        <f t="shared" si="19"/>
        <v>4</v>
      </c>
      <c r="H404" s="51">
        <f t="shared" si="20"/>
        <v>1</v>
      </c>
    </row>
    <row r="405" spans="2:8" x14ac:dyDescent="0.5">
      <c r="B405" s="1">
        <v>44951</v>
      </c>
      <c r="C405">
        <v>110.61297607421875</v>
      </c>
      <c r="D405">
        <v>116.07631683349609</v>
      </c>
      <c r="F405" s="51">
        <f t="shared" si="18"/>
        <v>3</v>
      </c>
      <c r="G405" s="51">
        <f t="shared" si="19"/>
        <v>4</v>
      </c>
      <c r="H405" s="51">
        <f t="shared" si="20"/>
        <v>1</v>
      </c>
    </row>
    <row r="406" spans="2:8" x14ac:dyDescent="0.5">
      <c r="B406" s="1">
        <v>44952</v>
      </c>
      <c r="C406">
        <v>71.494270324707031</v>
      </c>
      <c r="D406">
        <v>83.153228759765625</v>
      </c>
      <c r="F406" s="51">
        <f t="shared" si="18"/>
        <v>4</v>
      </c>
      <c r="G406" s="51">
        <f t="shared" si="19"/>
        <v>4</v>
      </c>
      <c r="H406" s="51">
        <f t="shared" si="20"/>
        <v>1</v>
      </c>
    </row>
    <row r="407" spans="2:8" x14ac:dyDescent="0.5">
      <c r="B407" s="1">
        <v>44953</v>
      </c>
      <c r="C407">
        <v>120.77069091796875</v>
      </c>
      <c r="D407">
        <v>171.99850463867188</v>
      </c>
      <c r="F407" s="51">
        <f t="shared" si="18"/>
        <v>5</v>
      </c>
      <c r="G407" s="51">
        <f t="shared" si="19"/>
        <v>4</v>
      </c>
      <c r="H407" s="51">
        <f t="shared" si="20"/>
        <v>1</v>
      </c>
    </row>
    <row r="408" spans="2:8" x14ac:dyDescent="0.5">
      <c r="B408" s="1">
        <v>44956</v>
      </c>
      <c r="C408">
        <v>155.17120361328125</v>
      </c>
      <c r="D408">
        <v>94.161300659179688</v>
      </c>
      <c r="F408" s="51">
        <f t="shared" si="18"/>
        <v>1</v>
      </c>
      <c r="G408" s="51">
        <f t="shared" si="19"/>
        <v>5</v>
      </c>
      <c r="H408" s="51">
        <f t="shared" si="20"/>
        <v>1</v>
      </c>
    </row>
    <row r="409" spans="2:8" x14ac:dyDescent="0.5">
      <c r="B409" s="1">
        <v>44957</v>
      </c>
      <c r="C409">
        <v>148.32392883300781</v>
      </c>
      <c r="D409">
        <v>153.34394836425781</v>
      </c>
      <c r="F409" s="51">
        <f t="shared" si="18"/>
        <v>2</v>
      </c>
      <c r="G409" s="51">
        <f t="shared" si="19"/>
        <v>5</v>
      </c>
      <c r="H409" s="51">
        <f t="shared" si="20"/>
        <v>1</v>
      </c>
    </row>
    <row r="410" spans="2:8" x14ac:dyDescent="0.5">
      <c r="B410" s="1">
        <v>44958</v>
      </c>
      <c r="C410">
        <v>108.70256805419922</v>
      </c>
      <c r="D410">
        <v>114.07154846191406</v>
      </c>
      <c r="F410" s="51">
        <f t="shared" si="18"/>
        <v>3</v>
      </c>
      <c r="G410" s="51">
        <f t="shared" si="19"/>
        <v>5</v>
      </c>
      <c r="H410" s="51">
        <f t="shared" si="20"/>
        <v>2</v>
      </c>
    </row>
    <row r="411" spans="2:8" x14ac:dyDescent="0.5">
      <c r="B411" s="1">
        <v>44959</v>
      </c>
      <c r="C411">
        <v>130.60302734375</v>
      </c>
      <c r="D411">
        <v>118.36457061767578</v>
      </c>
      <c r="F411" s="51">
        <f t="shared" si="18"/>
        <v>4</v>
      </c>
      <c r="G411" s="51">
        <f t="shared" si="19"/>
        <v>5</v>
      </c>
      <c r="H411" s="51">
        <f t="shared" si="20"/>
        <v>2</v>
      </c>
    </row>
    <row r="412" spans="2:8" x14ac:dyDescent="0.5">
      <c r="B412" s="1">
        <v>44960</v>
      </c>
      <c r="C412">
        <v>116.32762908935547</v>
      </c>
      <c r="D412">
        <v>99.402481079101563</v>
      </c>
      <c r="F412" s="51">
        <f t="shared" si="18"/>
        <v>5</v>
      </c>
      <c r="G412" s="51">
        <f t="shared" si="19"/>
        <v>5</v>
      </c>
      <c r="H412" s="51">
        <f t="shared" si="20"/>
        <v>2</v>
      </c>
    </row>
    <row r="413" spans="2:8" x14ac:dyDescent="0.5">
      <c r="B413" s="1">
        <v>44963</v>
      </c>
      <c r="C413">
        <v>112.52884674072266</v>
      </c>
      <c r="D413">
        <v>126.20527648925781</v>
      </c>
      <c r="F413" s="51">
        <f t="shared" si="18"/>
        <v>1</v>
      </c>
      <c r="G413" s="51">
        <f t="shared" si="19"/>
        <v>6</v>
      </c>
      <c r="H413" s="51">
        <f t="shared" si="20"/>
        <v>2</v>
      </c>
    </row>
    <row r="414" spans="2:8" x14ac:dyDescent="0.5">
      <c r="B414" s="1">
        <v>44964</v>
      </c>
      <c r="C414">
        <v>138.02365112304688</v>
      </c>
      <c r="D414">
        <v>125.08982849121094</v>
      </c>
      <c r="F414" s="51">
        <f t="shared" si="18"/>
        <v>2</v>
      </c>
      <c r="G414" s="51">
        <f t="shared" si="19"/>
        <v>6</v>
      </c>
      <c r="H414" s="51">
        <f t="shared" si="20"/>
        <v>2</v>
      </c>
    </row>
    <row r="415" spans="2:8" x14ac:dyDescent="0.5">
      <c r="B415" s="1">
        <v>44965</v>
      </c>
      <c r="C415">
        <v>134.977294921875</v>
      </c>
      <c r="D415">
        <v>67.280906677246094</v>
      </c>
      <c r="F415" s="51">
        <f t="shared" si="18"/>
        <v>3</v>
      </c>
      <c r="G415" s="51">
        <f t="shared" si="19"/>
        <v>6</v>
      </c>
      <c r="H415" s="51">
        <f t="shared" si="20"/>
        <v>2</v>
      </c>
    </row>
    <row r="416" spans="2:8" x14ac:dyDescent="0.5">
      <c r="B416" s="1">
        <v>44966</v>
      </c>
      <c r="C416">
        <v>169.58537292480469</v>
      </c>
      <c r="D416">
        <v>169.06336975097656</v>
      </c>
      <c r="F416" s="51">
        <f t="shared" si="18"/>
        <v>4</v>
      </c>
      <c r="G416" s="51">
        <f t="shared" si="19"/>
        <v>6</v>
      </c>
      <c r="H416" s="51">
        <f t="shared" si="20"/>
        <v>2</v>
      </c>
    </row>
    <row r="417" spans="2:8" x14ac:dyDescent="0.5">
      <c r="B417" s="1">
        <v>44967</v>
      </c>
      <c r="C417">
        <v>147.88249206542969</v>
      </c>
      <c r="D417">
        <v>153.32438659667969</v>
      </c>
      <c r="F417" s="51">
        <f t="shared" si="18"/>
        <v>5</v>
      </c>
      <c r="G417" s="51">
        <f t="shared" si="19"/>
        <v>6</v>
      </c>
      <c r="H417" s="51">
        <f t="shared" si="20"/>
        <v>2</v>
      </c>
    </row>
    <row r="418" spans="2:8" x14ac:dyDescent="0.5">
      <c r="B418" s="1">
        <v>44970</v>
      </c>
      <c r="C418">
        <v>110.41893005371094</v>
      </c>
      <c r="D418">
        <v>142.45523071289063</v>
      </c>
      <c r="F418" s="51">
        <f t="shared" si="18"/>
        <v>1</v>
      </c>
      <c r="G418" s="51">
        <f t="shared" si="19"/>
        <v>7</v>
      </c>
      <c r="H418" s="51">
        <f t="shared" si="20"/>
        <v>2</v>
      </c>
    </row>
    <row r="419" spans="2:8" x14ac:dyDescent="0.5">
      <c r="B419" s="1">
        <v>44971</v>
      </c>
      <c r="C419">
        <v>82.666572570800781</v>
      </c>
      <c r="D419">
        <v>35.319480895996094</v>
      </c>
      <c r="F419" s="51">
        <f t="shared" si="18"/>
        <v>2</v>
      </c>
      <c r="G419" s="51">
        <f t="shared" si="19"/>
        <v>7</v>
      </c>
      <c r="H419" s="51">
        <f t="shared" si="20"/>
        <v>2</v>
      </c>
    </row>
    <row r="420" spans="2:8" x14ac:dyDescent="0.5">
      <c r="B420" s="1">
        <v>44972</v>
      </c>
      <c r="C420">
        <v>119.27412414550781</v>
      </c>
      <c r="D420">
        <v>86.477806091308594</v>
      </c>
      <c r="F420" s="51">
        <f t="shared" si="18"/>
        <v>3</v>
      </c>
      <c r="G420" s="51">
        <f t="shared" si="19"/>
        <v>7</v>
      </c>
      <c r="H420" s="51">
        <f t="shared" si="20"/>
        <v>2</v>
      </c>
    </row>
    <row r="421" spans="2:8" x14ac:dyDescent="0.5">
      <c r="B421" s="1">
        <v>44973</v>
      </c>
      <c r="C421">
        <v>134.74850463867188</v>
      </c>
      <c r="D421">
        <v>123.13927459716797</v>
      </c>
      <c r="F421" s="51">
        <f t="shared" si="18"/>
        <v>4</v>
      </c>
      <c r="G421" s="51">
        <f t="shared" si="19"/>
        <v>7</v>
      </c>
      <c r="H421" s="51">
        <f t="shared" si="20"/>
        <v>2</v>
      </c>
    </row>
    <row r="422" spans="2:8" x14ac:dyDescent="0.5">
      <c r="B422" s="1">
        <v>44974</v>
      </c>
      <c r="C422">
        <v>106.09647369384766</v>
      </c>
      <c r="D422">
        <v>58.761054992675781</v>
      </c>
      <c r="F422" s="51">
        <f t="shared" si="18"/>
        <v>5</v>
      </c>
      <c r="G422" s="51">
        <f t="shared" si="19"/>
        <v>7</v>
      </c>
      <c r="H422" s="51">
        <f t="shared" si="20"/>
        <v>2</v>
      </c>
    </row>
    <row r="423" spans="2:8" x14ac:dyDescent="0.5">
      <c r="B423" s="1">
        <v>44977</v>
      </c>
      <c r="C423">
        <v>146.02967834472656</v>
      </c>
      <c r="D423">
        <v>76.621147155761719</v>
      </c>
      <c r="F423" s="51">
        <f t="shared" si="18"/>
        <v>1</v>
      </c>
      <c r="G423" s="51">
        <f t="shared" si="19"/>
        <v>8</v>
      </c>
      <c r="H423" s="51">
        <f t="shared" si="20"/>
        <v>2</v>
      </c>
    </row>
    <row r="424" spans="2:8" x14ac:dyDescent="0.5">
      <c r="B424" s="1">
        <v>44978</v>
      </c>
      <c r="C424">
        <v>174.98080444335938</v>
      </c>
      <c r="D424">
        <v>132.33546447753906</v>
      </c>
      <c r="F424" s="51">
        <f t="shared" si="18"/>
        <v>2</v>
      </c>
      <c r="G424" s="51">
        <f t="shared" si="19"/>
        <v>8</v>
      </c>
      <c r="H424" s="51">
        <f t="shared" si="20"/>
        <v>2</v>
      </c>
    </row>
    <row r="425" spans="2:8" x14ac:dyDescent="0.5">
      <c r="B425" s="1">
        <v>44979</v>
      </c>
      <c r="C425">
        <v>150.3084716796875</v>
      </c>
      <c r="D425">
        <v>149.84580993652344</v>
      </c>
      <c r="F425" s="51">
        <f t="shared" si="18"/>
        <v>3</v>
      </c>
      <c r="G425" s="51">
        <f t="shared" si="19"/>
        <v>8</v>
      </c>
      <c r="H425" s="51">
        <f t="shared" si="20"/>
        <v>2</v>
      </c>
    </row>
    <row r="426" spans="2:8" x14ac:dyDescent="0.5">
      <c r="B426" s="1">
        <v>44980</v>
      </c>
      <c r="C426">
        <v>127.87485504150391</v>
      </c>
      <c r="D426">
        <v>145.69285583496094</v>
      </c>
      <c r="F426" s="51">
        <f t="shared" si="18"/>
        <v>4</v>
      </c>
      <c r="G426" s="51">
        <f t="shared" si="19"/>
        <v>8</v>
      </c>
      <c r="H426" s="51">
        <f t="shared" si="20"/>
        <v>2</v>
      </c>
    </row>
    <row r="427" spans="2:8" x14ac:dyDescent="0.5">
      <c r="B427" s="1">
        <v>44981</v>
      </c>
      <c r="C427">
        <v>110.97380065917969</v>
      </c>
      <c r="D427">
        <v>88.505760192871094</v>
      </c>
      <c r="F427" s="51">
        <f t="shared" si="18"/>
        <v>5</v>
      </c>
      <c r="G427" s="51">
        <f t="shared" si="19"/>
        <v>8</v>
      </c>
      <c r="H427" s="51">
        <f t="shared" si="20"/>
        <v>2</v>
      </c>
    </row>
    <row r="428" spans="2:8" x14ac:dyDescent="0.5">
      <c r="B428" s="1">
        <v>44984</v>
      </c>
      <c r="C428">
        <v>125.62631988525391</v>
      </c>
      <c r="D428">
        <v>92.281837463378906</v>
      </c>
      <c r="F428" s="51">
        <f t="shared" si="18"/>
        <v>1</v>
      </c>
      <c r="G428" s="51">
        <f t="shared" si="19"/>
        <v>9</v>
      </c>
      <c r="H428" s="51">
        <f t="shared" si="20"/>
        <v>2</v>
      </c>
    </row>
    <row r="429" spans="2:8" x14ac:dyDescent="0.5">
      <c r="B429" s="1">
        <v>44985</v>
      </c>
      <c r="C429">
        <v>146.95309448242188</v>
      </c>
      <c r="D429">
        <v>146.50076293945313</v>
      </c>
      <c r="F429" s="51">
        <f t="shared" si="18"/>
        <v>2</v>
      </c>
      <c r="G429" s="51">
        <f t="shared" si="19"/>
        <v>9</v>
      </c>
      <c r="H429" s="51">
        <f t="shared" si="20"/>
        <v>2</v>
      </c>
    </row>
    <row r="430" spans="2:8" x14ac:dyDescent="0.5">
      <c r="B430" s="1">
        <v>44986</v>
      </c>
      <c r="C430">
        <v>92.773719787597656</v>
      </c>
      <c r="D430">
        <v>97.928634643554688</v>
      </c>
      <c r="F430" s="51">
        <f t="shared" si="18"/>
        <v>3</v>
      </c>
      <c r="G430" s="51">
        <f t="shared" si="19"/>
        <v>9</v>
      </c>
      <c r="H430" s="51">
        <f t="shared" si="20"/>
        <v>3</v>
      </c>
    </row>
    <row r="431" spans="2:8" x14ac:dyDescent="0.5">
      <c r="B431" s="1">
        <v>44987</v>
      </c>
      <c r="C431">
        <v>121.40300750732422</v>
      </c>
      <c r="D431">
        <v>149.84580993652344</v>
      </c>
      <c r="F431" s="51">
        <f t="shared" si="18"/>
        <v>4</v>
      </c>
      <c r="G431" s="51">
        <f t="shared" si="19"/>
        <v>9</v>
      </c>
      <c r="H431" s="51">
        <f t="shared" si="20"/>
        <v>3</v>
      </c>
    </row>
    <row r="432" spans="2:8" x14ac:dyDescent="0.5">
      <c r="B432" s="1">
        <v>44988</v>
      </c>
      <c r="C432">
        <v>154.62614440917969</v>
      </c>
      <c r="D432">
        <v>213.43870544433594</v>
      </c>
      <c r="F432" s="51">
        <f t="shared" si="18"/>
        <v>5</v>
      </c>
      <c r="G432" s="51">
        <f t="shared" si="19"/>
        <v>9</v>
      </c>
      <c r="H432" s="51">
        <f t="shared" si="20"/>
        <v>3</v>
      </c>
    </row>
    <row r="433" spans="2:8" x14ac:dyDescent="0.5">
      <c r="B433" s="1">
        <v>44991</v>
      </c>
      <c r="C433">
        <v>106.85701751708984</v>
      </c>
      <c r="D433">
        <v>53.264053344726563</v>
      </c>
      <c r="F433" s="51">
        <f t="shared" si="18"/>
        <v>1</v>
      </c>
      <c r="G433" s="51">
        <f t="shared" si="19"/>
        <v>10</v>
      </c>
      <c r="H433" s="51">
        <f t="shared" si="20"/>
        <v>3</v>
      </c>
    </row>
    <row r="434" spans="2:8" x14ac:dyDescent="0.5">
      <c r="B434" s="1">
        <v>44992</v>
      </c>
      <c r="C434">
        <v>161.43118286132813</v>
      </c>
      <c r="D434">
        <v>90.123191833496094</v>
      </c>
      <c r="F434" s="51">
        <f t="shared" si="18"/>
        <v>2</v>
      </c>
      <c r="G434" s="51">
        <f t="shared" si="19"/>
        <v>10</v>
      </c>
      <c r="H434" s="51">
        <f t="shared" si="20"/>
        <v>3</v>
      </c>
    </row>
    <row r="435" spans="2:8" x14ac:dyDescent="0.5">
      <c r="B435" s="1">
        <v>44993</v>
      </c>
      <c r="C435">
        <v>125.93231964111328</v>
      </c>
      <c r="D435">
        <v>54.584648132324219</v>
      </c>
      <c r="F435" s="51">
        <f t="shared" si="18"/>
        <v>3</v>
      </c>
      <c r="G435" s="51">
        <f t="shared" si="19"/>
        <v>10</v>
      </c>
      <c r="H435" s="51">
        <f t="shared" si="20"/>
        <v>3</v>
      </c>
    </row>
    <row r="436" spans="2:8" x14ac:dyDescent="0.5">
      <c r="B436" s="1">
        <v>44994</v>
      </c>
      <c r="C436">
        <v>147.47734069824219</v>
      </c>
      <c r="D436">
        <v>79.166435241699219</v>
      </c>
      <c r="F436" s="51">
        <f t="shared" si="18"/>
        <v>4</v>
      </c>
      <c r="G436" s="51">
        <f t="shared" si="19"/>
        <v>10</v>
      </c>
      <c r="H436" s="51">
        <f t="shared" si="20"/>
        <v>3</v>
      </c>
    </row>
    <row r="437" spans="2:8" x14ac:dyDescent="0.5">
      <c r="B437" s="1">
        <v>44995</v>
      </c>
      <c r="C437">
        <v>113.44409942626953</v>
      </c>
      <c r="D437">
        <v>67.856941223144531</v>
      </c>
      <c r="F437" s="51">
        <f t="shared" si="18"/>
        <v>5</v>
      </c>
      <c r="G437" s="51">
        <f t="shared" si="19"/>
        <v>10</v>
      </c>
      <c r="H437" s="51">
        <f t="shared" si="20"/>
        <v>3</v>
      </c>
    </row>
    <row r="438" spans="2:8" x14ac:dyDescent="0.5">
      <c r="B438" s="1">
        <v>44998</v>
      </c>
      <c r="C438">
        <v>144.29745483398438</v>
      </c>
      <c r="D438">
        <v>87.562881469726563</v>
      </c>
      <c r="F438" s="51">
        <f t="shared" si="18"/>
        <v>1</v>
      </c>
      <c r="G438" s="51">
        <f t="shared" si="19"/>
        <v>11</v>
      </c>
      <c r="H438" s="51">
        <f t="shared" si="20"/>
        <v>3</v>
      </c>
    </row>
    <row r="439" spans="2:8" x14ac:dyDescent="0.5">
      <c r="B439" s="1">
        <v>44999</v>
      </c>
      <c r="C439">
        <v>117.3084716796875</v>
      </c>
      <c r="D439">
        <v>122.51631164550781</v>
      </c>
      <c r="F439" s="51">
        <f t="shared" si="18"/>
        <v>2</v>
      </c>
      <c r="G439" s="51">
        <f t="shared" si="19"/>
        <v>11</v>
      </c>
      <c r="H439" s="51">
        <f t="shared" si="20"/>
        <v>3</v>
      </c>
    </row>
    <row r="440" spans="2:8" x14ac:dyDescent="0.5">
      <c r="B440" s="1">
        <v>45000</v>
      </c>
      <c r="C440">
        <v>101.751220703125</v>
      </c>
      <c r="D440">
        <v>101.43802642822266</v>
      </c>
      <c r="F440" s="51">
        <f t="shared" si="18"/>
        <v>3</v>
      </c>
      <c r="G440" s="51">
        <f t="shared" si="19"/>
        <v>11</v>
      </c>
      <c r="H440" s="51">
        <f t="shared" si="20"/>
        <v>3</v>
      </c>
    </row>
    <row r="441" spans="2:8" x14ac:dyDescent="0.5">
      <c r="B441" s="1">
        <v>45001</v>
      </c>
      <c r="C441">
        <v>112.81190490722656</v>
      </c>
      <c r="D441">
        <v>163.58494567871094</v>
      </c>
      <c r="F441" s="51">
        <f t="shared" si="18"/>
        <v>4</v>
      </c>
      <c r="G441" s="51">
        <f t="shared" si="19"/>
        <v>11</v>
      </c>
      <c r="H441" s="51">
        <f t="shared" si="20"/>
        <v>3</v>
      </c>
    </row>
    <row r="442" spans="2:8" x14ac:dyDescent="0.5">
      <c r="B442" s="1">
        <v>45002</v>
      </c>
      <c r="C442">
        <v>85.229011535644531</v>
      </c>
      <c r="D442">
        <v>90.631118774414063</v>
      </c>
      <c r="F442" s="51">
        <f t="shared" si="18"/>
        <v>5</v>
      </c>
      <c r="G442" s="51">
        <f t="shared" si="19"/>
        <v>11</v>
      </c>
      <c r="H442" s="51">
        <f t="shared" si="20"/>
        <v>3</v>
      </c>
    </row>
    <row r="443" spans="2:8" x14ac:dyDescent="0.5">
      <c r="B443" s="1">
        <v>45005</v>
      </c>
      <c r="C443">
        <v>94.068855285644531</v>
      </c>
      <c r="D443">
        <v>80.38226318359375</v>
      </c>
      <c r="F443" s="51">
        <f t="shared" si="18"/>
        <v>1</v>
      </c>
      <c r="G443" s="51">
        <f t="shared" si="19"/>
        <v>12</v>
      </c>
      <c r="H443" s="51">
        <f t="shared" si="20"/>
        <v>3</v>
      </c>
    </row>
    <row r="444" spans="2:8" x14ac:dyDescent="0.5">
      <c r="B444" s="1">
        <v>45006</v>
      </c>
      <c r="C444">
        <v>129.90461730957031</v>
      </c>
      <c r="D444">
        <v>141.27792358398438</v>
      </c>
      <c r="F444" s="51">
        <f t="shared" si="18"/>
        <v>2</v>
      </c>
      <c r="G444" s="51">
        <f t="shared" si="19"/>
        <v>12</v>
      </c>
      <c r="H444" s="51">
        <f t="shared" si="20"/>
        <v>3</v>
      </c>
    </row>
    <row r="445" spans="2:8" x14ac:dyDescent="0.5">
      <c r="B445" s="1">
        <v>45007</v>
      </c>
      <c r="C445">
        <v>114.43415832519531</v>
      </c>
      <c r="D445">
        <v>48.034492492675781</v>
      </c>
      <c r="F445" s="51">
        <f t="shared" si="18"/>
        <v>3</v>
      </c>
      <c r="G445" s="51">
        <f t="shared" si="19"/>
        <v>12</v>
      </c>
      <c r="H445" s="51">
        <f t="shared" si="20"/>
        <v>3</v>
      </c>
    </row>
    <row r="446" spans="2:8" x14ac:dyDescent="0.5">
      <c r="B446" s="1">
        <v>45008</v>
      </c>
      <c r="C446">
        <v>100.57131195068359</v>
      </c>
      <c r="D446">
        <v>75.196311950683594</v>
      </c>
      <c r="F446" s="51">
        <f t="shared" si="18"/>
        <v>4</v>
      </c>
      <c r="G446" s="51">
        <f t="shared" si="19"/>
        <v>12</v>
      </c>
      <c r="H446" s="51">
        <f t="shared" si="20"/>
        <v>3</v>
      </c>
    </row>
    <row r="447" spans="2:8" x14ac:dyDescent="0.5">
      <c r="B447" s="1">
        <v>45009</v>
      </c>
      <c r="C447">
        <v>72.619529724121094</v>
      </c>
      <c r="D447">
        <v>55.689228057861328</v>
      </c>
      <c r="F447" s="51">
        <f t="shared" si="18"/>
        <v>5</v>
      </c>
      <c r="G447" s="51">
        <f t="shared" si="19"/>
        <v>12</v>
      </c>
      <c r="H447" s="51">
        <f t="shared" si="20"/>
        <v>3</v>
      </c>
    </row>
    <row r="448" spans="2:8" x14ac:dyDescent="0.5">
      <c r="B448" s="1">
        <v>45012</v>
      </c>
      <c r="C448">
        <v>120.9456787109375</v>
      </c>
      <c r="D448">
        <v>53.588172912597656</v>
      </c>
      <c r="F448" s="51">
        <f t="shared" si="18"/>
        <v>1</v>
      </c>
      <c r="G448" s="51">
        <f t="shared" si="19"/>
        <v>13</v>
      </c>
      <c r="H448" s="51">
        <f t="shared" si="20"/>
        <v>3</v>
      </c>
    </row>
    <row r="449" spans="2:8" x14ac:dyDescent="0.5">
      <c r="B449" s="1">
        <v>45013</v>
      </c>
      <c r="C449">
        <v>76.761817932128906</v>
      </c>
      <c r="D449">
        <v>47.092636108398438</v>
      </c>
      <c r="F449" s="51">
        <f t="shared" si="18"/>
        <v>2</v>
      </c>
      <c r="G449" s="51">
        <f t="shared" si="19"/>
        <v>13</v>
      </c>
      <c r="H449" s="51">
        <f t="shared" si="20"/>
        <v>3</v>
      </c>
    </row>
    <row r="450" spans="2:8" x14ac:dyDescent="0.5">
      <c r="B450" s="1">
        <v>45014</v>
      </c>
      <c r="C450">
        <v>79.958526611328125</v>
      </c>
      <c r="D450">
        <v>79.712409973144531</v>
      </c>
      <c r="F450" s="51">
        <f t="shared" si="18"/>
        <v>3</v>
      </c>
      <c r="G450" s="51">
        <f t="shared" si="19"/>
        <v>13</v>
      </c>
      <c r="H450" s="51">
        <f t="shared" si="20"/>
        <v>3</v>
      </c>
    </row>
    <row r="451" spans="2:8" x14ac:dyDescent="0.5">
      <c r="B451" s="1">
        <v>45015</v>
      </c>
      <c r="C451">
        <v>129.30096435546875</v>
      </c>
      <c r="D451">
        <v>110.48825836181641</v>
      </c>
      <c r="F451" s="51">
        <f t="shared" si="18"/>
        <v>4</v>
      </c>
      <c r="G451" s="51">
        <f t="shared" si="19"/>
        <v>13</v>
      </c>
      <c r="H451" s="51">
        <f t="shared" si="20"/>
        <v>3</v>
      </c>
    </row>
    <row r="452" spans="2:8" x14ac:dyDescent="0.5">
      <c r="B452" s="1">
        <v>45016</v>
      </c>
      <c r="C452">
        <v>90.445533752441406</v>
      </c>
      <c r="D452">
        <v>45.083564758300781</v>
      </c>
      <c r="F452" s="51">
        <f t="shared" si="18"/>
        <v>5</v>
      </c>
      <c r="G452" s="51">
        <f t="shared" si="19"/>
        <v>13</v>
      </c>
      <c r="H452" s="51">
        <f t="shared" si="20"/>
        <v>3</v>
      </c>
    </row>
    <row r="453" spans="2:8" x14ac:dyDescent="0.5">
      <c r="B453" s="1">
        <v>45019</v>
      </c>
      <c r="C453">
        <v>84.603889465332031</v>
      </c>
      <c r="D453">
        <v>64.879592895507813</v>
      </c>
      <c r="F453" s="51">
        <f t="shared" si="18"/>
        <v>1</v>
      </c>
      <c r="G453" s="51">
        <f t="shared" si="19"/>
        <v>14</v>
      </c>
      <c r="H453" s="51">
        <f t="shared" si="20"/>
        <v>4</v>
      </c>
    </row>
    <row r="454" spans="2:8" x14ac:dyDescent="0.5">
      <c r="B454" s="1">
        <v>45020</v>
      </c>
      <c r="C454">
        <v>119.42844390869141</v>
      </c>
      <c r="D454">
        <v>75.196311950683594</v>
      </c>
      <c r="F454" s="51">
        <f t="shared" ref="F454:F517" si="21">WEEKDAY(B454,2)</f>
        <v>2</v>
      </c>
      <c r="G454" s="51">
        <f t="shared" si="19"/>
        <v>14</v>
      </c>
      <c r="H454" s="51">
        <f t="shared" si="20"/>
        <v>4</v>
      </c>
    </row>
    <row r="455" spans="2:8" x14ac:dyDescent="0.5">
      <c r="B455" s="1">
        <v>45021</v>
      </c>
      <c r="C455">
        <v>117.88497161865234</v>
      </c>
      <c r="D455">
        <v>105.7698974609375</v>
      </c>
      <c r="F455" s="51">
        <f t="shared" si="21"/>
        <v>3</v>
      </c>
      <c r="G455" s="51">
        <f t="shared" ref="G455:G518" si="22">WEEKNUM(B455)</f>
        <v>14</v>
      </c>
      <c r="H455" s="51">
        <f t="shared" ref="H455:H518" si="23">MONTH(B455)</f>
        <v>4</v>
      </c>
    </row>
    <row r="456" spans="2:8" x14ac:dyDescent="0.5">
      <c r="B456" s="1">
        <v>45027</v>
      </c>
      <c r="C456">
        <v>92.751899719238281</v>
      </c>
      <c r="D456">
        <v>52.837944030761719</v>
      </c>
      <c r="F456" s="51">
        <f t="shared" si="21"/>
        <v>2</v>
      </c>
      <c r="G456" s="51">
        <f t="shared" si="22"/>
        <v>15</v>
      </c>
      <c r="H456" s="51">
        <f t="shared" si="23"/>
        <v>4</v>
      </c>
    </row>
    <row r="457" spans="2:8" x14ac:dyDescent="0.5">
      <c r="B457" s="1">
        <v>45028</v>
      </c>
      <c r="C457">
        <v>119.42844390869141</v>
      </c>
      <c r="D457">
        <v>112.79445648193359</v>
      </c>
      <c r="F457" s="51">
        <f t="shared" si="21"/>
        <v>3</v>
      </c>
      <c r="G457" s="51">
        <f t="shared" si="22"/>
        <v>15</v>
      </c>
      <c r="H457" s="51">
        <f t="shared" si="23"/>
        <v>4</v>
      </c>
    </row>
    <row r="458" spans="2:8" x14ac:dyDescent="0.5">
      <c r="B458" s="1">
        <v>45029</v>
      </c>
      <c r="C458">
        <v>126.19306182861328</v>
      </c>
      <c r="D458">
        <v>75.482772827148438</v>
      </c>
      <c r="F458" s="51">
        <f t="shared" si="21"/>
        <v>4</v>
      </c>
      <c r="G458" s="51">
        <f t="shared" si="22"/>
        <v>15</v>
      </c>
      <c r="H458" s="51">
        <f t="shared" si="23"/>
        <v>4</v>
      </c>
    </row>
    <row r="459" spans="2:8" x14ac:dyDescent="0.5">
      <c r="B459" s="1">
        <v>45030</v>
      </c>
      <c r="C459">
        <v>119.80353546142578</v>
      </c>
      <c r="D459">
        <v>47.773906707763672</v>
      </c>
      <c r="F459" s="51">
        <f t="shared" si="21"/>
        <v>5</v>
      </c>
      <c r="G459" s="51">
        <f t="shared" si="22"/>
        <v>15</v>
      </c>
      <c r="H459" s="51">
        <f t="shared" si="23"/>
        <v>4</v>
      </c>
    </row>
    <row r="460" spans="2:8" x14ac:dyDescent="0.5">
      <c r="B460" s="1">
        <v>45033</v>
      </c>
      <c r="C460">
        <v>91.624214172363281</v>
      </c>
      <c r="D460">
        <v>98.368507385253906</v>
      </c>
      <c r="F460" s="51">
        <f t="shared" si="21"/>
        <v>1</v>
      </c>
      <c r="G460" s="51">
        <f t="shared" si="22"/>
        <v>16</v>
      </c>
      <c r="H460" s="51">
        <f t="shared" si="23"/>
        <v>4</v>
      </c>
    </row>
    <row r="461" spans="2:8" x14ac:dyDescent="0.5">
      <c r="B461" s="1">
        <v>45034</v>
      </c>
      <c r="C461">
        <v>106.85701751708984</v>
      </c>
      <c r="D461">
        <v>146.47613525390625</v>
      </c>
      <c r="F461" s="51">
        <f t="shared" si="21"/>
        <v>2</v>
      </c>
      <c r="G461" s="51">
        <f t="shared" si="22"/>
        <v>16</v>
      </c>
      <c r="H461" s="51">
        <f t="shared" si="23"/>
        <v>4</v>
      </c>
    </row>
    <row r="462" spans="2:8" x14ac:dyDescent="0.5">
      <c r="B462" s="1">
        <v>45035</v>
      </c>
      <c r="C462">
        <v>158.03074645996094</v>
      </c>
      <c r="D462">
        <v>169.66310119628906</v>
      </c>
      <c r="F462" s="51">
        <f t="shared" si="21"/>
        <v>3</v>
      </c>
      <c r="G462" s="51">
        <f t="shared" si="22"/>
        <v>16</v>
      </c>
      <c r="H462" s="51">
        <f t="shared" si="23"/>
        <v>4</v>
      </c>
    </row>
    <row r="463" spans="2:8" x14ac:dyDescent="0.5">
      <c r="B463" s="1">
        <v>45036</v>
      </c>
      <c r="C463">
        <v>95.669822692871094</v>
      </c>
      <c r="D463">
        <v>107.29726409912109</v>
      </c>
      <c r="F463" s="51">
        <f t="shared" si="21"/>
        <v>4</v>
      </c>
      <c r="G463" s="51">
        <f t="shared" si="22"/>
        <v>16</v>
      </c>
      <c r="H463" s="51">
        <f t="shared" si="23"/>
        <v>4</v>
      </c>
    </row>
    <row r="464" spans="2:8" x14ac:dyDescent="0.5">
      <c r="B464" s="1">
        <v>45037</v>
      </c>
      <c r="C464">
        <v>140.05340576171875</v>
      </c>
      <c r="D464">
        <v>97.128570556640625</v>
      </c>
      <c r="F464" s="51">
        <f t="shared" si="21"/>
        <v>5</v>
      </c>
      <c r="G464" s="51">
        <f t="shared" si="22"/>
        <v>16</v>
      </c>
      <c r="H464" s="51">
        <f t="shared" si="23"/>
        <v>4</v>
      </c>
    </row>
    <row r="465" spans="2:8" x14ac:dyDescent="0.5">
      <c r="B465" s="1">
        <v>45040</v>
      </c>
      <c r="C465">
        <v>159.4671630859375</v>
      </c>
      <c r="D465">
        <v>86.714347839355469</v>
      </c>
      <c r="F465" s="51">
        <f t="shared" si="21"/>
        <v>1</v>
      </c>
      <c r="G465" s="51">
        <f t="shared" si="22"/>
        <v>17</v>
      </c>
      <c r="H465" s="51">
        <f t="shared" si="23"/>
        <v>4</v>
      </c>
    </row>
    <row r="466" spans="2:8" x14ac:dyDescent="0.5">
      <c r="B466" s="1">
        <v>45041</v>
      </c>
      <c r="C466">
        <v>180.23350524902344</v>
      </c>
      <c r="D466">
        <v>173.48292541503906</v>
      </c>
      <c r="F466" s="51">
        <f t="shared" si="21"/>
        <v>2</v>
      </c>
      <c r="G466" s="51">
        <f t="shared" si="22"/>
        <v>17</v>
      </c>
      <c r="H466" s="51">
        <f t="shared" si="23"/>
        <v>4</v>
      </c>
    </row>
    <row r="467" spans="2:8" x14ac:dyDescent="0.5">
      <c r="B467" s="1">
        <v>45042</v>
      </c>
      <c r="C467">
        <v>105.3466796875</v>
      </c>
      <c r="D467">
        <v>116.69156646728516</v>
      </c>
      <c r="F467" s="51">
        <f t="shared" si="21"/>
        <v>3</v>
      </c>
      <c r="G467" s="51">
        <f t="shared" si="22"/>
        <v>17</v>
      </c>
      <c r="H467" s="51">
        <f t="shared" si="23"/>
        <v>4</v>
      </c>
    </row>
    <row r="468" spans="2:8" x14ac:dyDescent="0.5">
      <c r="B468" s="1">
        <v>45043</v>
      </c>
      <c r="C468">
        <v>117.88497161865234</v>
      </c>
      <c r="D468">
        <v>164.53094482421875</v>
      </c>
      <c r="F468" s="51">
        <f t="shared" si="21"/>
        <v>4</v>
      </c>
      <c r="G468" s="51">
        <f t="shared" si="22"/>
        <v>17</v>
      </c>
      <c r="H468" s="51">
        <f t="shared" si="23"/>
        <v>4</v>
      </c>
    </row>
    <row r="469" spans="2:8" x14ac:dyDescent="0.5">
      <c r="B469" s="1">
        <v>45044</v>
      </c>
      <c r="C469">
        <v>117.88497161865234</v>
      </c>
      <c r="D469">
        <v>117.52210998535156</v>
      </c>
      <c r="F469" s="51">
        <f t="shared" si="21"/>
        <v>5</v>
      </c>
      <c r="G469" s="51">
        <f t="shared" si="22"/>
        <v>17</v>
      </c>
      <c r="H469" s="51">
        <f t="shared" si="23"/>
        <v>4</v>
      </c>
    </row>
    <row r="470" spans="2:8" x14ac:dyDescent="0.5">
      <c r="B470" s="1">
        <v>45047</v>
      </c>
      <c r="C470">
        <v>104.60739898681641</v>
      </c>
      <c r="D470">
        <v>111.23776245117188</v>
      </c>
      <c r="F470" s="51">
        <f t="shared" si="21"/>
        <v>1</v>
      </c>
      <c r="G470" s="51">
        <f t="shared" si="22"/>
        <v>18</v>
      </c>
      <c r="H470" s="51">
        <f t="shared" si="23"/>
        <v>5</v>
      </c>
    </row>
    <row r="471" spans="2:8" x14ac:dyDescent="0.5">
      <c r="B471" s="1">
        <v>45048</v>
      </c>
      <c r="C471">
        <v>77.036460876464844</v>
      </c>
      <c r="D471">
        <v>89.599220275878906</v>
      </c>
      <c r="F471" s="51">
        <f t="shared" si="21"/>
        <v>2</v>
      </c>
      <c r="G471" s="51">
        <f t="shared" si="22"/>
        <v>18</v>
      </c>
      <c r="H471" s="51">
        <f t="shared" si="23"/>
        <v>5</v>
      </c>
    </row>
    <row r="472" spans="2:8" x14ac:dyDescent="0.5">
      <c r="B472" s="1">
        <v>45049</v>
      </c>
      <c r="C472">
        <v>149.52561950683594</v>
      </c>
      <c r="D472">
        <v>160.53193664550781</v>
      </c>
      <c r="F472" s="51">
        <f t="shared" si="21"/>
        <v>3</v>
      </c>
      <c r="G472" s="51">
        <f t="shared" si="22"/>
        <v>18</v>
      </c>
      <c r="H472" s="51">
        <f t="shared" si="23"/>
        <v>5</v>
      </c>
    </row>
    <row r="473" spans="2:8" x14ac:dyDescent="0.5">
      <c r="B473" s="1">
        <v>45050</v>
      </c>
      <c r="C473">
        <v>118.08403015136719</v>
      </c>
      <c r="D473">
        <v>136.30799865722656</v>
      </c>
      <c r="F473" s="51">
        <f t="shared" si="21"/>
        <v>4</v>
      </c>
      <c r="G473" s="51">
        <f t="shared" si="22"/>
        <v>18</v>
      </c>
      <c r="H473" s="51">
        <f t="shared" si="23"/>
        <v>5</v>
      </c>
    </row>
    <row r="474" spans="2:8" x14ac:dyDescent="0.5">
      <c r="B474" s="1">
        <v>45051</v>
      </c>
      <c r="C474">
        <v>69.738273620605469</v>
      </c>
      <c r="D474">
        <v>23.174535751342773</v>
      </c>
      <c r="F474" s="51">
        <f t="shared" si="21"/>
        <v>5</v>
      </c>
      <c r="G474" s="51">
        <f t="shared" si="22"/>
        <v>18</v>
      </c>
      <c r="H474" s="51">
        <f t="shared" si="23"/>
        <v>5</v>
      </c>
    </row>
    <row r="475" spans="2:8" x14ac:dyDescent="0.5">
      <c r="B475" s="1">
        <v>45054</v>
      </c>
      <c r="C475">
        <v>51.758869171142578</v>
      </c>
      <c r="D475">
        <v>58.970916748046875</v>
      </c>
      <c r="F475" s="51">
        <f t="shared" si="21"/>
        <v>1</v>
      </c>
      <c r="G475" s="51">
        <f t="shared" si="22"/>
        <v>19</v>
      </c>
      <c r="H475" s="51">
        <f t="shared" si="23"/>
        <v>5</v>
      </c>
    </row>
    <row r="476" spans="2:8" x14ac:dyDescent="0.5">
      <c r="B476" s="1">
        <v>45055</v>
      </c>
      <c r="C476">
        <v>116.35051727294922</v>
      </c>
      <c r="D476">
        <v>150.1077880859375</v>
      </c>
      <c r="F476" s="51">
        <f t="shared" si="21"/>
        <v>2</v>
      </c>
      <c r="G476" s="51">
        <f t="shared" si="22"/>
        <v>19</v>
      </c>
      <c r="H476" s="51">
        <f t="shared" si="23"/>
        <v>5</v>
      </c>
    </row>
    <row r="477" spans="2:8" x14ac:dyDescent="0.5">
      <c r="B477" s="1">
        <v>45056</v>
      </c>
      <c r="C477">
        <v>118.51763153076172</v>
      </c>
      <c r="D477">
        <v>70.891693115234375</v>
      </c>
      <c r="F477" s="51">
        <f t="shared" si="21"/>
        <v>3</v>
      </c>
      <c r="G477" s="51">
        <f t="shared" si="22"/>
        <v>19</v>
      </c>
      <c r="H477" s="51">
        <f t="shared" si="23"/>
        <v>5</v>
      </c>
    </row>
    <row r="478" spans="2:8" x14ac:dyDescent="0.5">
      <c r="B478" s="1">
        <v>45057</v>
      </c>
      <c r="C478">
        <v>137.27757263183594</v>
      </c>
      <c r="D478">
        <v>71.402626037597656</v>
      </c>
      <c r="F478" s="51">
        <f t="shared" si="21"/>
        <v>4</v>
      </c>
      <c r="G478" s="51">
        <f t="shared" si="22"/>
        <v>19</v>
      </c>
      <c r="H478" s="51">
        <f t="shared" si="23"/>
        <v>5</v>
      </c>
    </row>
    <row r="479" spans="2:8" x14ac:dyDescent="0.5">
      <c r="B479" s="1">
        <v>45058</v>
      </c>
      <c r="C479">
        <v>146.21684265136719</v>
      </c>
      <c r="D479">
        <v>100.52880096435547</v>
      </c>
      <c r="F479" s="51">
        <f t="shared" si="21"/>
        <v>5</v>
      </c>
      <c r="G479" s="51">
        <f t="shared" si="22"/>
        <v>19</v>
      </c>
      <c r="H479" s="51">
        <f t="shared" si="23"/>
        <v>5</v>
      </c>
    </row>
    <row r="480" spans="2:8" x14ac:dyDescent="0.5">
      <c r="B480" s="1">
        <v>45061</v>
      </c>
      <c r="C480">
        <v>135.86703491210938</v>
      </c>
      <c r="D480">
        <v>116.09899139404297</v>
      </c>
      <c r="F480" s="51">
        <f t="shared" si="21"/>
        <v>1</v>
      </c>
      <c r="G480" s="51">
        <f t="shared" si="22"/>
        <v>20</v>
      </c>
      <c r="H480" s="51">
        <f t="shared" si="23"/>
        <v>5</v>
      </c>
    </row>
    <row r="481" spans="2:8" x14ac:dyDescent="0.5">
      <c r="B481" s="1">
        <v>45062</v>
      </c>
      <c r="C481">
        <v>137.52537536621094</v>
      </c>
      <c r="D481">
        <v>143.06301879882813</v>
      </c>
      <c r="F481" s="51">
        <f t="shared" si="21"/>
        <v>2</v>
      </c>
      <c r="G481" s="51">
        <f t="shared" si="22"/>
        <v>20</v>
      </c>
      <c r="H481" s="51">
        <f t="shared" si="23"/>
        <v>5</v>
      </c>
    </row>
    <row r="482" spans="2:8" x14ac:dyDescent="0.5">
      <c r="B482" s="1">
        <v>45063</v>
      </c>
      <c r="C482">
        <v>89.377883911132813</v>
      </c>
      <c r="D482">
        <v>11.137845993041992</v>
      </c>
      <c r="F482" s="51">
        <f t="shared" si="21"/>
        <v>3</v>
      </c>
      <c r="G482" s="51">
        <f t="shared" si="22"/>
        <v>20</v>
      </c>
      <c r="H482" s="51">
        <f t="shared" si="23"/>
        <v>5</v>
      </c>
    </row>
    <row r="483" spans="2:8" x14ac:dyDescent="0.5">
      <c r="B483" s="1">
        <v>45064</v>
      </c>
      <c r="C483">
        <v>125.21733856201172</v>
      </c>
      <c r="D483">
        <v>102.13519287109375</v>
      </c>
      <c r="F483" s="51">
        <f t="shared" si="21"/>
        <v>4</v>
      </c>
      <c r="G483" s="51">
        <f t="shared" si="22"/>
        <v>20</v>
      </c>
      <c r="H483" s="51">
        <f t="shared" si="23"/>
        <v>5</v>
      </c>
    </row>
    <row r="484" spans="2:8" x14ac:dyDescent="0.5">
      <c r="B484" s="1">
        <v>45065</v>
      </c>
      <c r="C484">
        <v>160.85305786132813</v>
      </c>
      <c r="D484">
        <v>140.31320190429688</v>
      </c>
      <c r="F484" s="51">
        <f t="shared" si="21"/>
        <v>5</v>
      </c>
      <c r="G484" s="51">
        <f t="shared" si="22"/>
        <v>20</v>
      </c>
      <c r="H484" s="51">
        <f t="shared" si="23"/>
        <v>5</v>
      </c>
    </row>
    <row r="485" spans="2:8" x14ac:dyDescent="0.5">
      <c r="B485" s="1">
        <v>45068</v>
      </c>
      <c r="C485">
        <v>78.2496337890625</v>
      </c>
      <c r="D485">
        <v>39.004386901855469</v>
      </c>
      <c r="F485" s="51">
        <f t="shared" si="21"/>
        <v>1</v>
      </c>
      <c r="G485" s="51">
        <f t="shared" si="22"/>
        <v>21</v>
      </c>
      <c r="H485" s="51">
        <f t="shared" si="23"/>
        <v>5</v>
      </c>
    </row>
    <row r="486" spans="2:8" x14ac:dyDescent="0.5">
      <c r="B486" s="1">
        <v>45069</v>
      </c>
      <c r="C486">
        <v>183.69136047363281</v>
      </c>
      <c r="D486">
        <v>146.50076293945313</v>
      </c>
      <c r="F486" s="51">
        <f t="shared" si="21"/>
        <v>2</v>
      </c>
      <c r="G486" s="51">
        <f t="shared" si="22"/>
        <v>21</v>
      </c>
      <c r="H486" s="51">
        <f t="shared" si="23"/>
        <v>5</v>
      </c>
    </row>
    <row r="487" spans="2:8" x14ac:dyDescent="0.5">
      <c r="B487" s="1">
        <v>45070</v>
      </c>
      <c r="C487">
        <v>115.21974182128906</v>
      </c>
      <c r="D487">
        <v>80.405563354492188</v>
      </c>
      <c r="F487" s="51">
        <f t="shared" si="21"/>
        <v>3</v>
      </c>
      <c r="G487" s="51">
        <f t="shared" si="22"/>
        <v>21</v>
      </c>
      <c r="H487" s="51">
        <f t="shared" si="23"/>
        <v>5</v>
      </c>
    </row>
    <row r="488" spans="2:8" x14ac:dyDescent="0.5">
      <c r="B488" s="1">
        <v>45071</v>
      </c>
      <c r="C488">
        <v>106.28559112548828</v>
      </c>
      <c r="D488">
        <v>117.73159027099609</v>
      </c>
      <c r="F488" s="51">
        <f t="shared" si="21"/>
        <v>4</v>
      </c>
      <c r="G488" s="51">
        <f t="shared" si="22"/>
        <v>21</v>
      </c>
      <c r="H488" s="51">
        <f t="shared" si="23"/>
        <v>5</v>
      </c>
    </row>
    <row r="489" spans="2:8" x14ac:dyDescent="0.5">
      <c r="B489" s="1">
        <v>45072</v>
      </c>
      <c r="C489">
        <v>61.343845367431641</v>
      </c>
      <c r="D489">
        <v>55.595478057861328</v>
      </c>
      <c r="F489" s="51">
        <f t="shared" si="21"/>
        <v>5</v>
      </c>
      <c r="G489" s="51">
        <f t="shared" si="22"/>
        <v>21</v>
      </c>
      <c r="H489" s="51">
        <f t="shared" si="23"/>
        <v>5</v>
      </c>
    </row>
    <row r="490" spans="2:8" x14ac:dyDescent="0.5">
      <c r="B490" s="1">
        <v>45075</v>
      </c>
      <c r="C490">
        <v>44.966983795166016</v>
      </c>
      <c r="D490">
        <v>44.828571319580078</v>
      </c>
      <c r="F490" s="51">
        <f t="shared" si="21"/>
        <v>1</v>
      </c>
      <c r="G490" s="51">
        <f t="shared" si="22"/>
        <v>22</v>
      </c>
      <c r="H490" s="51">
        <f t="shared" si="23"/>
        <v>5</v>
      </c>
    </row>
    <row r="491" spans="2:8" x14ac:dyDescent="0.5">
      <c r="B491" s="1">
        <v>45076</v>
      </c>
      <c r="C491">
        <v>111.29180908203125</v>
      </c>
      <c r="D491">
        <v>65.264251708984375</v>
      </c>
      <c r="F491" s="51">
        <f t="shared" si="21"/>
        <v>2</v>
      </c>
      <c r="G491" s="51">
        <f t="shared" si="22"/>
        <v>22</v>
      </c>
      <c r="H491" s="51">
        <f t="shared" si="23"/>
        <v>5</v>
      </c>
    </row>
    <row r="492" spans="2:8" x14ac:dyDescent="0.5">
      <c r="B492" s="1">
        <v>45077</v>
      </c>
      <c r="C492">
        <v>219.58306884765625</v>
      </c>
      <c r="D492">
        <v>137.59880065917969</v>
      </c>
      <c r="F492" s="51">
        <f t="shared" si="21"/>
        <v>3</v>
      </c>
      <c r="G492" s="51">
        <f t="shared" si="22"/>
        <v>22</v>
      </c>
      <c r="H492" s="51">
        <f t="shared" si="23"/>
        <v>5</v>
      </c>
    </row>
    <row r="493" spans="2:8" x14ac:dyDescent="0.5">
      <c r="B493" s="1">
        <v>45078</v>
      </c>
      <c r="C493">
        <v>182.39715576171875</v>
      </c>
      <c r="D493">
        <v>140.77604675292969</v>
      </c>
      <c r="F493" s="51">
        <f t="shared" si="21"/>
        <v>4</v>
      </c>
      <c r="G493" s="51">
        <f t="shared" si="22"/>
        <v>22</v>
      </c>
      <c r="H493" s="51">
        <f t="shared" si="23"/>
        <v>6</v>
      </c>
    </row>
    <row r="494" spans="2:8" x14ac:dyDescent="0.5">
      <c r="B494" s="1">
        <v>45079</v>
      </c>
      <c r="C494">
        <v>129.57322692871094</v>
      </c>
      <c r="D494">
        <v>123.55810546875</v>
      </c>
      <c r="F494" s="51">
        <f t="shared" si="21"/>
        <v>5</v>
      </c>
      <c r="G494" s="51">
        <f t="shared" si="22"/>
        <v>22</v>
      </c>
      <c r="H494" s="51">
        <f t="shared" si="23"/>
        <v>6</v>
      </c>
    </row>
    <row r="495" spans="2:8" x14ac:dyDescent="0.5">
      <c r="B495" s="1">
        <v>45082</v>
      </c>
      <c r="C495">
        <v>107.08731079101563</v>
      </c>
      <c r="D495">
        <v>42.703079223632813</v>
      </c>
      <c r="F495" s="51">
        <f t="shared" si="21"/>
        <v>1</v>
      </c>
      <c r="G495" s="51">
        <f t="shared" si="22"/>
        <v>23</v>
      </c>
      <c r="H495" s="51">
        <f t="shared" si="23"/>
        <v>6</v>
      </c>
    </row>
    <row r="496" spans="2:8" x14ac:dyDescent="0.5">
      <c r="B496" s="1">
        <v>45083</v>
      </c>
      <c r="C496">
        <v>133.47343444824219</v>
      </c>
      <c r="D496">
        <v>133.06259155273438</v>
      </c>
      <c r="F496" s="51">
        <f t="shared" si="21"/>
        <v>2</v>
      </c>
      <c r="G496" s="51">
        <f t="shared" si="22"/>
        <v>23</v>
      </c>
      <c r="H496" s="51">
        <f t="shared" si="23"/>
        <v>6</v>
      </c>
    </row>
    <row r="497" spans="2:8" x14ac:dyDescent="0.5">
      <c r="B497" s="1">
        <v>45084</v>
      </c>
      <c r="C497">
        <v>142.29243469238281</v>
      </c>
      <c r="D497">
        <v>158.87696838378906</v>
      </c>
      <c r="F497" s="51">
        <f t="shared" si="21"/>
        <v>3</v>
      </c>
      <c r="G497" s="51">
        <f t="shared" si="22"/>
        <v>23</v>
      </c>
      <c r="H497" s="51">
        <f t="shared" si="23"/>
        <v>6</v>
      </c>
    </row>
    <row r="498" spans="2:8" x14ac:dyDescent="0.5">
      <c r="B498" s="1">
        <v>45085</v>
      </c>
      <c r="C498">
        <v>78.736747741699219</v>
      </c>
      <c r="D498">
        <v>78.494392395019531</v>
      </c>
      <c r="F498" s="51">
        <f t="shared" si="21"/>
        <v>4</v>
      </c>
      <c r="G498" s="51">
        <f t="shared" si="22"/>
        <v>23</v>
      </c>
      <c r="H498" s="51">
        <f t="shared" si="23"/>
        <v>6</v>
      </c>
    </row>
    <row r="499" spans="2:8" x14ac:dyDescent="0.5">
      <c r="B499" s="1">
        <v>45086</v>
      </c>
      <c r="C499">
        <v>96.326683044433594</v>
      </c>
      <c r="D499">
        <v>53.350101470947266</v>
      </c>
      <c r="F499" s="51">
        <f t="shared" si="21"/>
        <v>5</v>
      </c>
      <c r="G499" s="51">
        <f t="shared" si="22"/>
        <v>23</v>
      </c>
      <c r="H499" s="51">
        <f t="shared" si="23"/>
        <v>6</v>
      </c>
    </row>
    <row r="500" spans="2:8" x14ac:dyDescent="0.5">
      <c r="B500" s="1">
        <v>45089</v>
      </c>
      <c r="C500">
        <v>65.725555419921875</v>
      </c>
      <c r="D500">
        <v>65.523239135742188</v>
      </c>
      <c r="F500" s="51">
        <f t="shared" si="21"/>
        <v>1</v>
      </c>
      <c r="G500" s="51">
        <f t="shared" si="22"/>
        <v>24</v>
      </c>
      <c r="H500" s="51">
        <f t="shared" si="23"/>
        <v>6</v>
      </c>
    </row>
    <row r="501" spans="2:8" x14ac:dyDescent="0.5">
      <c r="B501" s="1">
        <v>45090</v>
      </c>
      <c r="C501">
        <v>77.174514770507813</v>
      </c>
      <c r="D501">
        <v>59.182285308837891</v>
      </c>
      <c r="F501" s="51">
        <f t="shared" si="21"/>
        <v>2</v>
      </c>
      <c r="G501" s="51">
        <f t="shared" si="22"/>
        <v>24</v>
      </c>
      <c r="H501" s="51">
        <f t="shared" si="23"/>
        <v>6</v>
      </c>
    </row>
    <row r="502" spans="2:8" x14ac:dyDescent="0.5">
      <c r="B502" s="1">
        <v>45091</v>
      </c>
      <c r="C502">
        <v>72.132965087890625</v>
      </c>
      <c r="D502">
        <v>77.442543029785156</v>
      </c>
      <c r="F502" s="51">
        <f t="shared" si="21"/>
        <v>3</v>
      </c>
      <c r="G502" s="51">
        <f t="shared" si="22"/>
        <v>24</v>
      </c>
      <c r="H502" s="51">
        <f t="shared" si="23"/>
        <v>6</v>
      </c>
    </row>
    <row r="503" spans="2:8" x14ac:dyDescent="0.5">
      <c r="B503" s="1">
        <v>45092</v>
      </c>
      <c r="C503">
        <v>158.32125854492188</v>
      </c>
      <c r="D503">
        <v>133.55178833007813</v>
      </c>
      <c r="F503" s="51">
        <f t="shared" si="21"/>
        <v>4</v>
      </c>
      <c r="G503" s="51">
        <f t="shared" si="22"/>
        <v>24</v>
      </c>
      <c r="H503" s="51">
        <f t="shared" si="23"/>
        <v>6</v>
      </c>
    </row>
    <row r="504" spans="2:8" x14ac:dyDescent="0.5">
      <c r="B504" s="1">
        <v>45093</v>
      </c>
      <c r="C504">
        <v>111.43194580078125</v>
      </c>
      <c r="D504">
        <v>90.890953063964844</v>
      </c>
      <c r="F504" s="51">
        <f t="shared" si="21"/>
        <v>5</v>
      </c>
      <c r="G504" s="51">
        <f t="shared" si="22"/>
        <v>24</v>
      </c>
      <c r="H504" s="51">
        <f t="shared" si="23"/>
        <v>6</v>
      </c>
    </row>
    <row r="505" spans="2:8" x14ac:dyDescent="0.5">
      <c r="B505" s="1">
        <v>45096</v>
      </c>
      <c r="C505">
        <v>107.78419494628906</v>
      </c>
      <c r="D505">
        <v>100.28893280029297</v>
      </c>
      <c r="F505" s="51">
        <f t="shared" si="21"/>
        <v>1</v>
      </c>
      <c r="G505" s="51">
        <f t="shared" si="22"/>
        <v>25</v>
      </c>
      <c r="H505" s="51">
        <f t="shared" si="23"/>
        <v>6</v>
      </c>
    </row>
    <row r="506" spans="2:8" x14ac:dyDescent="0.5">
      <c r="B506" s="1">
        <v>45097</v>
      </c>
      <c r="C506">
        <v>142.78309631347656</v>
      </c>
      <c r="D506">
        <v>102.48738098144531</v>
      </c>
      <c r="F506" s="51">
        <f t="shared" si="21"/>
        <v>2</v>
      </c>
      <c r="G506" s="51">
        <f t="shared" si="22"/>
        <v>25</v>
      </c>
      <c r="H506" s="51">
        <f t="shared" si="23"/>
        <v>6</v>
      </c>
    </row>
    <row r="507" spans="2:8" x14ac:dyDescent="0.5">
      <c r="B507" s="1">
        <v>45098</v>
      </c>
      <c r="C507">
        <v>127.87485504150391</v>
      </c>
      <c r="D507">
        <v>72.846427917480469</v>
      </c>
      <c r="F507" s="51">
        <f t="shared" si="21"/>
        <v>3</v>
      </c>
      <c r="G507" s="51">
        <f t="shared" si="22"/>
        <v>25</v>
      </c>
      <c r="H507" s="51">
        <f t="shared" si="23"/>
        <v>6</v>
      </c>
    </row>
    <row r="508" spans="2:8" x14ac:dyDescent="0.5">
      <c r="B508" s="1">
        <v>45099</v>
      </c>
      <c r="C508">
        <v>154.50408935546875</v>
      </c>
      <c r="D508">
        <v>98.5782470703125</v>
      </c>
      <c r="F508" s="51">
        <f t="shared" si="21"/>
        <v>4</v>
      </c>
      <c r="G508" s="51">
        <f t="shared" si="22"/>
        <v>25</v>
      </c>
      <c r="H508" s="51">
        <f t="shared" si="23"/>
        <v>6</v>
      </c>
    </row>
    <row r="509" spans="2:8" x14ac:dyDescent="0.5">
      <c r="B509" s="1">
        <v>45100</v>
      </c>
      <c r="C509">
        <v>46.410755157470703</v>
      </c>
      <c r="D509">
        <v>46.267898559570313</v>
      </c>
      <c r="F509" s="51">
        <f t="shared" si="21"/>
        <v>5</v>
      </c>
      <c r="G509" s="51">
        <f t="shared" si="22"/>
        <v>25</v>
      </c>
      <c r="H509" s="51">
        <f t="shared" si="23"/>
        <v>6</v>
      </c>
    </row>
    <row r="510" spans="2:8" x14ac:dyDescent="0.5">
      <c r="B510" s="1">
        <v>45103</v>
      </c>
      <c r="C510">
        <v>169.5130615234375</v>
      </c>
      <c r="D510">
        <v>140.82606506347656</v>
      </c>
      <c r="F510" s="51">
        <f t="shared" si="21"/>
        <v>1</v>
      </c>
      <c r="G510" s="51">
        <f t="shared" si="22"/>
        <v>26</v>
      </c>
      <c r="H510" s="51">
        <f t="shared" si="23"/>
        <v>6</v>
      </c>
    </row>
    <row r="511" spans="2:8" x14ac:dyDescent="0.5">
      <c r="B511" s="1">
        <v>45104</v>
      </c>
      <c r="C511">
        <v>118.30599212646484</v>
      </c>
      <c r="D511">
        <v>94.353469848632813</v>
      </c>
      <c r="F511" s="51">
        <f t="shared" si="21"/>
        <v>2</v>
      </c>
      <c r="G511" s="51">
        <f t="shared" si="22"/>
        <v>26</v>
      </c>
      <c r="H511" s="51">
        <f t="shared" si="23"/>
        <v>6</v>
      </c>
    </row>
    <row r="512" spans="2:8" x14ac:dyDescent="0.5">
      <c r="B512" s="1">
        <v>45105</v>
      </c>
      <c r="C512">
        <v>82.5390625</v>
      </c>
      <c r="D512">
        <v>109.71332550048828</v>
      </c>
      <c r="F512" s="51">
        <f t="shared" si="21"/>
        <v>3</v>
      </c>
      <c r="G512" s="51">
        <f t="shared" si="22"/>
        <v>26</v>
      </c>
      <c r="H512" s="51">
        <f t="shared" si="23"/>
        <v>6</v>
      </c>
    </row>
    <row r="513" spans="2:8" x14ac:dyDescent="0.5">
      <c r="B513" s="1">
        <v>45106</v>
      </c>
      <c r="C513">
        <v>120.89662170410156</v>
      </c>
      <c r="D513">
        <v>72.314697265625</v>
      </c>
      <c r="F513" s="51">
        <f t="shared" si="21"/>
        <v>4</v>
      </c>
      <c r="G513" s="51">
        <f t="shared" si="22"/>
        <v>26</v>
      </c>
      <c r="H513" s="51">
        <f t="shared" si="23"/>
        <v>6</v>
      </c>
    </row>
    <row r="514" spans="2:8" x14ac:dyDescent="0.5">
      <c r="B514" s="1">
        <v>45107</v>
      </c>
      <c r="C514">
        <v>102.67338562011719</v>
      </c>
      <c r="D514">
        <v>86.195663452148438</v>
      </c>
      <c r="F514" s="51">
        <f t="shared" si="21"/>
        <v>5</v>
      </c>
      <c r="G514" s="51">
        <f t="shared" si="22"/>
        <v>26</v>
      </c>
      <c r="H514" s="51">
        <f t="shared" si="23"/>
        <v>6</v>
      </c>
    </row>
    <row r="515" spans="2:8" x14ac:dyDescent="0.5">
      <c r="B515" s="1">
        <v>45110</v>
      </c>
      <c r="C515">
        <v>45.377639770507813</v>
      </c>
      <c r="D515">
        <v>38.775398254394531</v>
      </c>
      <c r="F515" s="51">
        <f t="shared" si="21"/>
        <v>1</v>
      </c>
      <c r="G515" s="51">
        <f t="shared" si="22"/>
        <v>27</v>
      </c>
      <c r="H515" s="51">
        <f t="shared" si="23"/>
        <v>7</v>
      </c>
    </row>
    <row r="516" spans="2:8" x14ac:dyDescent="0.5">
      <c r="B516" s="1">
        <v>45111</v>
      </c>
      <c r="C516">
        <v>109.93034362792969</v>
      </c>
      <c r="D516">
        <v>116.89810180664063</v>
      </c>
      <c r="F516" s="51">
        <f t="shared" si="21"/>
        <v>2</v>
      </c>
      <c r="G516" s="51">
        <f t="shared" si="22"/>
        <v>27</v>
      </c>
      <c r="H516" s="51">
        <f t="shared" si="23"/>
        <v>7</v>
      </c>
    </row>
    <row r="517" spans="2:8" x14ac:dyDescent="0.5">
      <c r="B517" s="1">
        <v>45112</v>
      </c>
      <c r="C517">
        <v>89.852645874023438</v>
      </c>
      <c r="D517">
        <v>95.547813415527344</v>
      </c>
      <c r="F517" s="51">
        <f t="shared" si="21"/>
        <v>3</v>
      </c>
      <c r="G517" s="51">
        <f t="shared" si="22"/>
        <v>27</v>
      </c>
      <c r="H517" s="51">
        <f t="shared" si="23"/>
        <v>7</v>
      </c>
    </row>
    <row r="518" spans="2:8" x14ac:dyDescent="0.5">
      <c r="B518" s="1">
        <v>45113</v>
      </c>
      <c r="C518">
        <v>172.66279602050781</v>
      </c>
      <c r="D518">
        <v>140.25515747070313</v>
      </c>
      <c r="F518" s="51">
        <f t="shared" ref="F518:F581" si="24">WEEKDAY(B518,2)</f>
        <v>4</v>
      </c>
      <c r="G518" s="51">
        <f t="shared" si="22"/>
        <v>27</v>
      </c>
      <c r="H518" s="51">
        <f t="shared" si="23"/>
        <v>7</v>
      </c>
    </row>
    <row r="519" spans="2:8" x14ac:dyDescent="0.5">
      <c r="B519" s="1">
        <v>45114</v>
      </c>
      <c r="C519">
        <v>120.56138610839844</v>
      </c>
      <c r="D519">
        <v>171.70040893554688</v>
      </c>
      <c r="F519" s="51">
        <f t="shared" si="24"/>
        <v>5</v>
      </c>
      <c r="G519" s="51">
        <f t="shared" ref="G519:G582" si="25">WEEKNUM(B519)</f>
        <v>27</v>
      </c>
      <c r="H519" s="51">
        <f t="shared" ref="H519:H582" si="26">MONTH(B519)</f>
        <v>7</v>
      </c>
    </row>
    <row r="520" spans="2:8" x14ac:dyDescent="0.5">
      <c r="B520" s="1">
        <v>45117</v>
      </c>
      <c r="C520">
        <v>138.29804992675781</v>
      </c>
      <c r="D520">
        <v>105.04560089111328</v>
      </c>
      <c r="F520" s="51">
        <f t="shared" si="24"/>
        <v>1</v>
      </c>
      <c r="G520" s="51">
        <f t="shared" si="25"/>
        <v>28</v>
      </c>
      <c r="H520" s="51">
        <f t="shared" si="26"/>
        <v>7</v>
      </c>
    </row>
    <row r="521" spans="2:8" x14ac:dyDescent="0.5">
      <c r="B521" s="1">
        <v>45118</v>
      </c>
      <c r="C521">
        <v>141.35261535644531</v>
      </c>
      <c r="D521">
        <v>134.79066467285156</v>
      </c>
      <c r="F521" s="51">
        <f t="shared" si="24"/>
        <v>2</v>
      </c>
      <c r="G521" s="51">
        <f t="shared" si="25"/>
        <v>28</v>
      </c>
      <c r="H521" s="51">
        <f t="shared" si="26"/>
        <v>7</v>
      </c>
    </row>
    <row r="522" spans="2:8" x14ac:dyDescent="0.5">
      <c r="B522" s="1">
        <v>45119</v>
      </c>
      <c r="C522">
        <v>203.18724060058594</v>
      </c>
      <c r="D522">
        <v>110.48825836181641</v>
      </c>
      <c r="F522" s="51">
        <f t="shared" si="24"/>
        <v>3</v>
      </c>
      <c r="G522" s="51">
        <f t="shared" si="25"/>
        <v>28</v>
      </c>
      <c r="H522" s="51">
        <f t="shared" si="26"/>
        <v>7</v>
      </c>
    </row>
    <row r="523" spans="2:8" x14ac:dyDescent="0.5">
      <c r="B523" s="1">
        <v>45120</v>
      </c>
      <c r="C523">
        <v>80.513801574707031</v>
      </c>
      <c r="D523">
        <v>57.332836151123047</v>
      </c>
      <c r="F523" s="51">
        <f t="shared" si="24"/>
        <v>4</v>
      </c>
      <c r="G523" s="51">
        <f t="shared" si="25"/>
        <v>28</v>
      </c>
      <c r="H523" s="51">
        <f t="shared" si="26"/>
        <v>7</v>
      </c>
    </row>
    <row r="524" spans="2:8" x14ac:dyDescent="0.5">
      <c r="B524" s="1">
        <v>45121</v>
      </c>
      <c r="C524">
        <v>151.36514282226563</v>
      </c>
      <c r="D524">
        <v>104.46868896484375</v>
      </c>
      <c r="F524" s="51">
        <f t="shared" si="24"/>
        <v>5</v>
      </c>
      <c r="G524" s="51">
        <f t="shared" si="25"/>
        <v>28</v>
      </c>
      <c r="H524" s="51">
        <f t="shared" si="26"/>
        <v>7</v>
      </c>
    </row>
    <row r="525" spans="2:8" x14ac:dyDescent="0.5">
      <c r="B525" s="1">
        <v>45124</v>
      </c>
      <c r="C525">
        <v>110.8536376953125</v>
      </c>
      <c r="D525">
        <v>91.010231018066406</v>
      </c>
      <c r="F525" s="51">
        <f t="shared" si="24"/>
        <v>1</v>
      </c>
      <c r="G525" s="51">
        <f t="shared" si="25"/>
        <v>29</v>
      </c>
      <c r="H525" s="51">
        <f t="shared" si="26"/>
        <v>7</v>
      </c>
    </row>
    <row r="526" spans="2:8" x14ac:dyDescent="0.5">
      <c r="B526" s="1">
        <v>45125</v>
      </c>
      <c r="C526">
        <v>151.43167114257813</v>
      </c>
      <c r="D526">
        <v>138.38508605957031</v>
      </c>
      <c r="F526" s="51">
        <f t="shared" si="24"/>
        <v>2</v>
      </c>
      <c r="G526" s="51">
        <f t="shared" si="25"/>
        <v>29</v>
      </c>
      <c r="H526" s="51">
        <f t="shared" si="26"/>
        <v>7</v>
      </c>
    </row>
    <row r="527" spans="2:8" x14ac:dyDescent="0.5">
      <c r="B527" s="1">
        <v>45126</v>
      </c>
      <c r="C527">
        <v>188.8271484375</v>
      </c>
      <c r="D527">
        <v>139.83982849121094</v>
      </c>
      <c r="F527" s="51">
        <f t="shared" si="24"/>
        <v>3</v>
      </c>
      <c r="G527" s="51">
        <f t="shared" si="25"/>
        <v>29</v>
      </c>
      <c r="H527" s="51">
        <f t="shared" si="26"/>
        <v>7</v>
      </c>
    </row>
    <row r="528" spans="2:8" x14ac:dyDescent="0.5">
      <c r="B528" s="1">
        <v>45127</v>
      </c>
      <c r="C528">
        <v>127.64022827148438</v>
      </c>
      <c r="D528">
        <v>145.42552185058594</v>
      </c>
      <c r="F528" s="51">
        <f t="shared" si="24"/>
        <v>4</v>
      </c>
      <c r="G528" s="51">
        <f t="shared" si="25"/>
        <v>29</v>
      </c>
      <c r="H528" s="51">
        <f t="shared" si="26"/>
        <v>7</v>
      </c>
    </row>
    <row r="529" spans="2:8" x14ac:dyDescent="0.5">
      <c r="B529" s="1">
        <v>45128</v>
      </c>
      <c r="C529">
        <v>112.39069366455078</v>
      </c>
      <c r="D529">
        <v>106.14765167236328</v>
      </c>
      <c r="F529" s="51">
        <f t="shared" si="24"/>
        <v>5</v>
      </c>
      <c r="G529" s="51">
        <f t="shared" si="25"/>
        <v>29</v>
      </c>
      <c r="H529" s="51">
        <f t="shared" si="26"/>
        <v>7</v>
      </c>
    </row>
    <row r="530" spans="2:8" x14ac:dyDescent="0.5">
      <c r="B530" s="1">
        <v>45131</v>
      </c>
      <c r="C530">
        <v>143.43077087402344</v>
      </c>
      <c r="D530">
        <v>163.41630554199219</v>
      </c>
      <c r="F530" s="51">
        <f t="shared" si="24"/>
        <v>1</v>
      </c>
      <c r="G530" s="51">
        <f t="shared" si="25"/>
        <v>30</v>
      </c>
      <c r="H530" s="51">
        <f t="shared" si="26"/>
        <v>7</v>
      </c>
    </row>
    <row r="531" spans="2:8" x14ac:dyDescent="0.5">
      <c r="B531" s="1">
        <v>45132</v>
      </c>
      <c r="C531">
        <v>61.724864959716797</v>
      </c>
      <c r="D531">
        <v>54.697662353515625</v>
      </c>
      <c r="F531" s="51">
        <f t="shared" si="24"/>
        <v>2</v>
      </c>
      <c r="G531" s="51">
        <f t="shared" si="25"/>
        <v>30</v>
      </c>
      <c r="H531" s="51">
        <f t="shared" si="26"/>
        <v>7</v>
      </c>
    </row>
    <row r="532" spans="2:8" x14ac:dyDescent="0.5">
      <c r="B532" s="1">
        <v>45133</v>
      </c>
      <c r="C532">
        <v>84.0753173828125</v>
      </c>
      <c r="D532">
        <v>55.877685546875</v>
      </c>
      <c r="F532" s="51">
        <f t="shared" si="24"/>
        <v>3</v>
      </c>
      <c r="G532" s="51">
        <f t="shared" si="25"/>
        <v>30</v>
      </c>
      <c r="H532" s="51">
        <f t="shared" si="26"/>
        <v>7</v>
      </c>
    </row>
    <row r="533" spans="2:8" x14ac:dyDescent="0.5">
      <c r="B533" s="1">
        <v>45134</v>
      </c>
      <c r="C533">
        <v>132.50270080566406</v>
      </c>
      <c r="D533">
        <v>60.043113708496094</v>
      </c>
      <c r="F533" s="51">
        <f t="shared" si="24"/>
        <v>4</v>
      </c>
      <c r="G533" s="51">
        <f t="shared" si="25"/>
        <v>30</v>
      </c>
      <c r="H533" s="51">
        <f t="shared" si="26"/>
        <v>7</v>
      </c>
    </row>
    <row r="534" spans="2:8" x14ac:dyDescent="0.5">
      <c r="B534" s="1">
        <v>45135</v>
      </c>
      <c r="C534">
        <v>130.33053588867188</v>
      </c>
      <c r="D534">
        <v>97.447021484375</v>
      </c>
      <c r="F534" s="51">
        <f t="shared" si="24"/>
        <v>5</v>
      </c>
      <c r="G534" s="51">
        <f t="shared" si="25"/>
        <v>30</v>
      </c>
      <c r="H534" s="51">
        <f t="shared" si="26"/>
        <v>7</v>
      </c>
    </row>
    <row r="535" spans="2:8" x14ac:dyDescent="0.5">
      <c r="B535" s="1">
        <v>45138</v>
      </c>
      <c r="C535">
        <v>154.39933776855469</v>
      </c>
      <c r="D535">
        <v>111.94478607177734</v>
      </c>
      <c r="F535" s="51">
        <f t="shared" si="24"/>
        <v>1</v>
      </c>
      <c r="G535" s="51">
        <f t="shared" si="25"/>
        <v>31</v>
      </c>
      <c r="H535" s="51">
        <f t="shared" si="26"/>
        <v>7</v>
      </c>
    </row>
    <row r="536" spans="2:8" x14ac:dyDescent="0.5">
      <c r="B536" s="1">
        <v>45139</v>
      </c>
      <c r="C536">
        <v>116.91416168212891</v>
      </c>
      <c r="D536">
        <v>103.60381317138672</v>
      </c>
      <c r="F536" s="51">
        <f t="shared" si="24"/>
        <v>2</v>
      </c>
      <c r="G536" s="51">
        <f t="shared" si="25"/>
        <v>31</v>
      </c>
      <c r="H536" s="51">
        <f t="shared" si="26"/>
        <v>8</v>
      </c>
    </row>
    <row r="537" spans="2:8" x14ac:dyDescent="0.5">
      <c r="B537" s="1">
        <v>45140</v>
      </c>
      <c r="C537">
        <v>132.75556945800781</v>
      </c>
      <c r="D537">
        <v>138.64918518066406</v>
      </c>
      <c r="F537" s="51">
        <f t="shared" si="24"/>
        <v>3</v>
      </c>
      <c r="G537" s="51">
        <f t="shared" si="25"/>
        <v>31</v>
      </c>
      <c r="H537" s="51">
        <f t="shared" si="26"/>
        <v>8</v>
      </c>
    </row>
    <row r="538" spans="2:8" x14ac:dyDescent="0.5">
      <c r="B538" s="1">
        <v>45141</v>
      </c>
      <c r="C538">
        <v>88.7294921875</v>
      </c>
      <c r="D538">
        <v>106.14765167236328</v>
      </c>
      <c r="F538" s="51">
        <f t="shared" si="24"/>
        <v>4</v>
      </c>
      <c r="G538" s="51">
        <f t="shared" si="25"/>
        <v>31</v>
      </c>
      <c r="H538" s="51">
        <f t="shared" si="26"/>
        <v>8</v>
      </c>
    </row>
    <row r="539" spans="2:8" x14ac:dyDescent="0.5">
      <c r="B539" s="1">
        <v>45142</v>
      </c>
      <c r="C539">
        <v>119.37181091308594</v>
      </c>
      <c r="D539">
        <v>95.203498840332031</v>
      </c>
      <c r="F539" s="51">
        <f t="shared" si="24"/>
        <v>5</v>
      </c>
      <c r="G539" s="51">
        <f t="shared" si="25"/>
        <v>31</v>
      </c>
      <c r="H539" s="51">
        <f t="shared" si="26"/>
        <v>8</v>
      </c>
    </row>
    <row r="540" spans="2:8" x14ac:dyDescent="0.5">
      <c r="B540" s="1">
        <v>45145</v>
      </c>
      <c r="C540">
        <v>117.56503295898438</v>
      </c>
      <c r="D540">
        <v>96.520240783691406</v>
      </c>
      <c r="F540" s="51">
        <f t="shared" si="24"/>
        <v>1</v>
      </c>
      <c r="G540" s="51">
        <f t="shared" si="25"/>
        <v>32</v>
      </c>
      <c r="H540" s="51">
        <f t="shared" si="26"/>
        <v>8</v>
      </c>
    </row>
    <row r="541" spans="2:8" x14ac:dyDescent="0.5">
      <c r="B541" s="1">
        <v>45146</v>
      </c>
      <c r="C541">
        <v>108.29548645019531</v>
      </c>
      <c r="D541">
        <v>88.909996032714844</v>
      </c>
      <c r="F541" s="51">
        <f t="shared" si="24"/>
        <v>2</v>
      </c>
      <c r="G541" s="51">
        <f t="shared" si="25"/>
        <v>32</v>
      </c>
      <c r="H541" s="51">
        <f t="shared" si="26"/>
        <v>8</v>
      </c>
    </row>
    <row r="542" spans="2:8" x14ac:dyDescent="0.5">
      <c r="B542" s="1">
        <v>45147</v>
      </c>
      <c r="C542">
        <v>105.72024536132813</v>
      </c>
      <c r="D542">
        <v>93.684288024902344</v>
      </c>
      <c r="F542" s="51">
        <f t="shared" si="24"/>
        <v>3</v>
      </c>
      <c r="G542" s="51">
        <f t="shared" si="25"/>
        <v>32</v>
      </c>
      <c r="H542" s="51">
        <f t="shared" si="26"/>
        <v>8</v>
      </c>
    </row>
    <row r="543" spans="2:8" x14ac:dyDescent="0.5">
      <c r="B543" s="1">
        <v>45148</v>
      </c>
      <c r="C543">
        <v>131.0054931640625</v>
      </c>
      <c r="D543">
        <v>124.38309478759766</v>
      </c>
      <c r="F543" s="51">
        <f t="shared" si="24"/>
        <v>4</v>
      </c>
      <c r="G543" s="51">
        <f t="shared" si="25"/>
        <v>32</v>
      </c>
      <c r="H543" s="51">
        <f t="shared" si="26"/>
        <v>8</v>
      </c>
    </row>
    <row r="544" spans="2:8" x14ac:dyDescent="0.5">
      <c r="B544" s="1">
        <v>45149</v>
      </c>
      <c r="C544">
        <v>142.3582763671875</v>
      </c>
      <c r="D544">
        <v>76.418510437011719</v>
      </c>
      <c r="F544" s="51">
        <f t="shared" si="24"/>
        <v>5</v>
      </c>
      <c r="G544" s="51">
        <f t="shared" si="25"/>
        <v>32</v>
      </c>
      <c r="H544" s="51">
        <f t="shared" si="26"/>
        <v>8</v>
      </c>
    </row>
    <row r="545" spans="2:8" x14ac:dyDescent="0.5">
      <c r="B545" s="1">
        <v>45152</v>
      </c>
      <c r="C545">
        <v>114.96981048583984</v>
      </c>
      <c r="D545">
        <v>143.26991271972656</v>
      </c>
      <c r="F545" s="51">
        <f t="shared" si="24"/>
        <v>1</v>
      </c>
      <c r="G545" s="51">
        <f t="shared" si="25"/>
        <v>33</v>
      </c>
      <c r="H545" s="51">
        <f t="shared" si="26"/>
        <v>8</v>
      </c>
    </row>
    <row r="546" spans="2:8" x14ac:dyDescent="0.5">
      <c r="B546" s="1">
        <v>45153</v>
      </c>
      <c r="C546">
        <v>114.64260101318359</v>
      </c>
      <c r="D546">
        <v>72.182975769042969</v>
      </c>
      <c r="F546" s="51">
        <f t="shared" si="24"/>
        <v>2</v>
      </c>
      <c r="G546" s="51">
        <f t="shared" si="25"/>
        <v>33</v>
      </c>
      <c r="H546" s="51">
        <f t="shared" si="26"/>
        <v>8</v>
      </c>
    </row>
    <row r="547" spans="2:8" x14ac:dyDescent="0.5">
      <c r="B547" s="1">
        <v>45154</v>
      </c>
      <c r="C547">
        <v>100.02424621582031</v>
      </c>
      <c r="D547">
        <v>105.58203125</v>
      </c>
      <c r="F547" s="51">
        <f t="shared" si="24"/>
        <v>3</v>
      </c>
      <c r="G547" s="51">
        <f t="shared" si="25"/>
        <v>33</v>
      </c>
      <c r="H547" s="51">
        <f t="shared" si="26"/>
        <v>8</v>
      </c>
    </row>
    <row r="548" spans="2:8" x14ac:dyDescent="0.5">
      <c r="B548" s="1">
        <v>45155</v>
      </c>
      <c r="C548">
        <v>116.02689361572266</v>
      </c>
      <c r="D548">
        <v>69.401847839355469</v>
      </c>
      <c r="F548" s="51">
        <f t="shared" si="24"/>
        <v>4</v>
      </c>
      <c r="G548" s="51">
        <f t="shared" si="25"/>
        <v>33</v>
      </c>
      <c r="H548" s="51">
        <f t="shared" si="26"/>
        <v>8</v>
      </c>
    </row>
    <row r="549" spans="2:8" x14ac:dyDescent="0.5">
      <c r="B549" s="1">
        <v>45156</v>
      </c>
      <c r="C549">
        <v>77.422279357910156</v>
      </c>
      <c r="D549">
        <v>33.078845977783203</v>
      </c>
      <c r="F549" s="51">
        <f t="shared" si="24"/>
        <v>5</v>
      </c>
      <c r="G549" s="51">
        <f t="shared" si="25"/>
        <v>33</v>
      </c>
      <c r="H549" s="51">
        <f t="shared" si="26"/>
        <v>8</v>
      </c>
    </row>
    <row r="550" spans="2:8" x14ac:dyDescent="0.5">
      <c r="B550" s="1">
        <v>45159</v>
      </c>
      <c r="C550">
        <v>97.224212646484375</v>
      </c>
      <c r="D550">
        <v>83.078521728515625</v>
      </c>
      <c r="F550" s="51">
        <f t="shared" si="24"/>
        <v>1</v>
      </c>
      <c r="G550" s="51">
        <f t="shared" si="25"/>
        <v>34</v>
      </c>
      <c r="H550" s="51">
        <f t="shared" si="26"/>
        <v>8</v>
      </c>
    </row>
    <row r="551" spans="2:8" x14ac:dyDescent="0.5">
      <c r="B551" s="1">
        <v>45160</v>
      </c>
      <c r="C551">
        <v>81.098640441894531</v>
      </c>
      <c r="D551">
        <v>62.191547393798828</v>
      </c>
      <c r="F551" s="51">
        <f t="shared" si="24"/>
        <v>2</v>
      </c>
      <c r="G551" s="51">
        <f t="shared" si="25"/>
        <v>34</v>
      </c>
      <c r="H551" s="51">
        <f t="shared" si="26"/>
        <v>8</v>
      </c>
    </row>
    <row r="552" spans="2:8" x14ac:dyDescent="0.5">
      <c r="B552" s="1">
        <v>45161</v>
      </c>
      <c r="C552">
        <v>126.71024322509766</v>
      </c>
      <c r="D552">
        <v>96.243972778320313</v>
      </c>
      <c r="F552" s="51">
        <f t="shared" si="24"/>
        <v>3</v>
      </c>
      <c r="G552" s="51">
        <f t="shared" si="25"/>
        <v>34</v>
      </c>
      <c r="H552" s="51">
        <f t="shared" si="26"/>
        <v>8</v>
      </c>
    </row>
    <row r="553" spans="2:8" x14ac:dyDescent="0.5">
      <c r="B553" s="1">
        <v>45162</v>
      </c>
      <c r="C553">
        <v>61.571887969970703</v>
      </c>
      <c r="D553">
        <v>49.105892181396484</v>
      </c>
      <c r="F553" s="51">
        <f t="shared" si="24"/>
        <v>4</v>
      </c>
      <c r="G553" s="51">
        <f t="shared" si="25"/>
        <v>34</v>
      </c>
      <c r="H553" s="51">
        <f t="shared" si="26"/>
        <v>8</v>
      </c>
    </row>
    <row r="554" spans="2:8" x14ac:dyDescent="0.5">
      <c r="B554" s="1">
        <v>45163</v>
      </c>
      <c r="C554">
        <v>40.256900787353516</v>
      </c>
      <c r="D554">
        <v>11.466567039489746</v>
      </c>
      <c r="F554" s="51">
        <f t="shared" si="24"/>
        <v>5</v>
      </c>
      <c r="G554" s="51">
        <f t="shared" si="25"/>
        <v>34</v>
      </c>
      <c r="H554" s="51">
        <f t="shared" si="26"/>
        <v>8</v>
      </c>
    </row>
    <row r="555" spans="2:8" x14ac:dyDescent="0.5">
      <c r="B555" s="1">
        <v>45166</v>
      </c>
      <c r="C555">
        <v>75.441505432128906</v>
      </c>
      <c r="D555">
        <v>68.372077941894531</v>
      </c>
      <c r="F555" s="51">
        <f t="shared" si="24"/>
        <v>1</v>
      </c>
      <c r="G555" s="51">
        <f t="shared" si="25"/>
        <v>35</v>
      </c>
      <c r="H555" s="51">
        <f t="shared" si="26"/>
        <v>8</v>
      </c>
    </row>
    <row r="556" spans="2:8" x14ac:dyDescent="0.5">
      <c r="B556" s="1">
        <v>45167</v>
      </c>
      <c r="C556">
        <v>115.63378143310547</v>
      </c>
      <c r="D556">
        <v>40.686298370361328</v>
      </c>
      <c r="F556" s="51">
        <f t="shared" si="24"/>
        <v>2</v>
      </c>
      <c r="G556" s="51">
        <f t="shared" si="25"/>
        <v>35</v>
      </c>
      <c r="H556" s="51">
        <f t="shared" si="26"/>
        <v>8</v>
      </c>
    </row>
    <row r="557" spans="2:8" x14ac:dyDescent="0.5">
      <c r="B557" s="1">
        <v>45168</v>
      </c>
      <c r="C557">
        <v>163.29559326171875</v>
      </c>
      <c r="D557">
        <v>116.28068542480469</v>
      </c>
      <c r="F557" s="51">
        <f t="shared" si="24"/>
        <v>3</v>
      </c>
      <c r="G557" s="51">
        <f t="shared" si="25"/>
        <v>35</v>
      </c>
      <c r="H557" s="51">
        <f t="shared" si="26"/>
        <v>8</v>
      </c>
    </row>
    <row r="558" spans="2:8" x14ac:dyDescent="0.5">
      <c r="B558" s="1">
        <v>45169</v>
      </c>
      <c r="C558">
        <v>117.42311096191406</v>
      </c>
      <c r="D558">
        <v>110.90053558349609</v>
      </c>
      <c r="F558" s="51">
        <f t="shared" si="24"/>
        <v>4</v>
      </c>
      <c r="G558" s="51">
        <f t="shared" si="25"/>
        <v>35</v>
      </c>
      <c r="H558" s="51">
        <f t="shared" si="26"/>
        <v>8</v>
      </c>
    </row>
    <row r="559" spans="2:8" x14ac:dyDescent="0.5">
      <c r="B559" s="1">
        <v>45170</v>
      </c>
      <c r="C559">
        <v>73.48699951171875</v>
      </c>
      <c r="D559">
        <v>45.083564758300781</v>
      </c>
      <c r="F559" s="51">
        <f t="shared" si="24"/>
        <v>5</v>
      </c>
      <c r="G559" s="51">
        <f t="shared" si="25"/>
        <v>35</v>
      </c>
      <c r="H559" s="51">
        <f t="shared" si="26"/>
        <v>9</v>
      </c>
    </row>
    <row r="560" spans="2:8" x14ac:dyDescent="0.5">
      <c r="B560" s="1">
        <v>45173</v>
      </c>
      <c r="C560">
        <v>100.61537170410156</v>
      </c>
      <c r="D560">
        <v>61.7265625</v>
      </c>
      <c r="F560" s="51">
        <f t="shared" si="24"/>
        <v>1</v>
      </c>
      <c r="G560" s="51">
        <f t="shared" si="25"/>
        <v>36</v>
      </c>
      <c r="H560" s="51">
        <f t="shared" si="26"/>
        <v>9</v>
      </c>
    </row>
    <row r="561" spans="2:8" x14ac:dyDescent="0.5">
      <c r="B561" s="1">
        <v>45174</v>
      </c>
      <c r="C561">
        <v>121.78558349609375</v>
      </c>
      <c r="D561">
        <v>24.282142639160156</v>
      </c>
      <c r="F561" s="51">
        <f t="shared" si="24"/>
        <v>2</v>
      </c>
      <c r="G561" s="51">
        <f t="shared" si="25"/>
        <v>36</v>
      </c>
      <c r="H561" s="51">
        <f t="shared" si="26"/>
        <v>9</v>
      </c>
    </row>
    <row r="562" spans="2:8" x14ac:dyDescent="0.5">
      <c r="B562" s="1">
        <v>45175</v>
      </c>
      <c r="C562">
        <v>76.625228881835938</v>
      </c>
      <c r="D562">
        <v>47.008842468261719</v>
      </c>
      <c r="F562" s="51">
        <f t="shared" si="24"/>
        <v>3</v>
      </c>
      <c r="G562" s="51">
        <f t="shared" si="25"/>
        <v>36</v>
      </c>
      <c r="H562" s="51">
        <f t="shared" si="26"/>
        <v>9</v>
      </c>
    </row>
    <row r="563" spans="2:8" x14ac:dyDescent="0.5">
      <c r="B563" s="1">
        <v>45176</v>
      </c>
      <c r="C563">
        <v>80.342124938964844</v>
      </c>
      <c r="D563">
        <v>61.611404418945313</v>
      </c>
      <c r="F563" s="51">
        <f t="shared" si="24"/>
        <v>4</v>
      </c>
      <c r="G563" s="51">
        <f t="shared" si="25"/>
        <v>36</v>
      </c>
      <c r="H563" s="51">
        <f t="shared" si="26"/>
        <v>9</v>
      </c>
    </row>
    <row r="564" spans="2:8" x14ac:dyDescent="0.5">
      <c r="B564" s="1">
        <v>45177</v>
      </c>
      <c r="C564">
        <v>80.14276123046875</v>
      </c>
      <c r="D564">
        <v>95.875297546386719</v>
      </c>
      <c r="F564" s="51">
        <f t="shared" si="24"/>
        <v>5</v>
      </c>
      <c r="G564" s="51">
        <f t="shared" si="25"/>
        <v>36</v>
      </c>
      <c r="H564" s="51">
        <f t="shared" si="26"/>
        <v>9</v>
      </c>
    </row>
    <row r="565" spans="2:8" x14ac:dyDescent="0.5">
      <c r="B565" s="1">
        <v>45180</v>
      </c>
      <c r="C565">
        <v>93.499893188476563</v>
      </c>
      <c r="D565">
        <v>39.948040008544922</v>
      </c>
      <c r="F565" s="51">
        <f t="shared" si="24"/>
        <v>1</v>
      </c>
      <c r="G565" s="51">
        <f t="shared" si="25"/>
        <v>37</v>
      </c>
      <c r="H565" s="51">
        <f t="shared" si="26"/>
        <v>9</v>
      </c>
    </row>
    <row r="566" spans="2:8" x14ac:dyDescent="0.5">
      <c r="B566" s="1">
        <v>45181</v>
      </c>
      <c r="C566">
        <v>164.96852111816406</v>
      </c>
      <c r="D566">
        <v>65.784294128417969</v>
      </c>
      <c r="F566" s="51">
        <f t="shared" si="24"/>
        <v>2</v>
      </c>
      <c r="G566" s="51">
        <f t="shared" si="25"/>
        <v>37</v>
      </c>
      <c r="H566" s="51">
        <f t="shared" si="26"/>
        <v>9</v>
      </c>
    </row>
    <row r="567" spans="2:8" x14ac:dyDescent="0.5">
      <c r="B567" s="1">
        <v>45182</v>
      </c>
      <c r="C567">
        <v>134.78366088867188</v>
      </c>
      <c r="D567">
        <v>31.008182525634766</v>
      </c>
      <c r="F567" s="51">
        <f t="shared" si="24"/>
        <v>3</v>
      </c>
      <c r="G567" s="51">
        <f t="shared" si="25"/>
        <v>37</v>
      </c>
      <c r="H567" s="51">
        <f t="shared" si="26"/>
        <v>9</v>
      </c>
    </row>
    <row r="568" spans="2:8" x14ac:dyDescent="0.5">
      <c r="B568" s="1">
        <v>45183</v>
      </c>
      <c r="C568">
        <v>119.93779754638672</v>
      </c>
      <c r="D568">
        <v>102.48738098144531</v>
      </c>
      <c r="F568" s="51">
        <f t="shared" si="24"/>
        <v>4</v>
      </c>
      <c r="G568" s="51">
        <f t="shared" si="25"/>
        <v>37</v>
      </c>
      <c r="H568" s="51">
        <f t="shared" si="26"/>
        <v>9</v>
      </c>
    </row>
    <row r="569" spans="2:8" x14ac:dyDescent="0.5">
      <c r="B569" s="1">
        <v>45184</v>
      </c>
      <c r="C569">
        <v>106.68494415283203</v>
      </c>
      <c r="D569">
        <v>85.085250854492188</v>
      </c>
      <c r="F569" s="51">
        <f t="shared" si="24"/>
        <v>5</v>
      </c>
      <c r="G569" s="51">
        <f t="shared" si="25"/>
        <v>37</v>
      </c>
      <c r="H569" s="51">
        <f t="shared" si="26"/>
        <v>9</v>
      </c>
    </row>
    <row r="570" spans="2:8" x14ac:dyDescent="0.5">
      <c r="B570" s="1">
        <v>45187</v>
      </c>
      <c r="C570">
        <v>114.69174957275391</v>
      </c>
      <c r="D570">
        <v>94.161300659179688</v>
      </c>
      <c r="F570" s="51">
        <f t="shared" si="24"/>
        <v>1</v>
      </c>
      <c r="G570" s="51">
        <f t="shared" si="25"/>
        <v>38</v>
      </c>
      <c r="H570" s="51">
        <f t="shared" si="26"/>
        <v>9</v>
      </c>
    </row>
    <row r="571" spans="2:8" x14ac:dyDescent="0.5">
      <c r="B571" s="1">
        <v>45188</v>
      </c>
      <c r="C571">
        <v>207.41676330566406</v>
      </c>
      <c r="D571">
        <v>97.307441711425781</v>
      </c>
      <c r="F571" s="51">
        <f t="shared" si="24"/>
        <v>2</v>
      </c>
      <c r="G571" s="51">
        <f t="shared" si="25"/>
        <v>38</v>
      </c>
      <c r="H571" s="51">
        <f t="shared" si="26"/>
        <v>9</v>
      </c>
    </row>
    <row r="572" spans="2:8" x14ac:dyDescent="0.5">
      <c r="B572" s="1">
        <v>45189</v>
      </c>
      <c r="C572">
        <v>190.11257934570313</v>
      </c>
      <c r="D572">
        <v>206.75715637207031</v>
      </c>
      <c r="F572" s="51">
        <f t="shared" si="24"/>
        <v>3</v>
      </c>
      <c r="G572" s="51">
        <f t="shared" si="25"/>
        <v>38</v>
      </c>
      <c r="H572" s="51">
        <f t="shared" si="26"/>
        <v>9</v>
      </c>
    </row>
    <row r="573" spans="2:8" x14ac:dyDescent="0.5">
      <c r="B573" s="1">
        <v>45190</v>
      </c>
      <c r="C573">
        <v>162.91316223144531</v>
      </c>
      <c r="D573">
        <v>108.27445983886719</v>
      </c>
      <c r="F573" s="51">
        <f t="shared" si="24"/>
        <v>4</v>
      </c>
      <c r="G573" s="51">
        <f t="shared" si="25"/>
        <v>38</v>
      </c>
      <c r="H573" s="51">
        <f t="shared" si="26"/>
        <v>9</v>
      </c>
    </row>
    <row r="574" spans="2:8" x14ac:dyDescent="0.5">
      <c r="B574" s="1">
        <v>45191</v>
      </c>
      <c r="C574">
        <v>131.62521362304688</v>
      </c>
      <c r="D574">
        <v>109.35003662109375</v>
      </c>
      <c r="F574" s="51">
        <f t="shared" si="24"/>
        <v>5</v>
      </c>
      <c r="G574" s="51">
        <f t="shared" si="25"/>
        <v>38</v>
      </c>
      <c r="H574" s="51">
        <f t="shared" si="26"/>
        <v>9</v>
      </c>
    </row>
    <row r="575" spans="2:8" x14ac:dyDescent="0.5">
      <c r="B575" s="1">
        <v>45194</v>
      </c>
      <c r="C575">
        <v>109.96076202392578</v>
      </c>
      <c r="D575">
        <v>41.108356475830078</v>
      </c>
      <c r="F575" s="51">
        <f t="shared" si="24"/>
        <v>1</v>
      </c>
      <c r="G575" s="51">
        <f t="shared" si="25"/>
        <v>39</v>
      </c>
      <c r="H575" s="51">
        <f t="shared" si="26"/>
        <v>9</v>
      </c>
    </row>
    <row r="576" spans="2:8" x14ac:dyDescent="0.5">
      <c r="B576" s="1">
        <v>45195</v>
      </c>
      <c r="C576">
        <v>81.251663208007813</v>
      </c>
      <c r="D576">
        <v>24.923557281494141</v>
      </c>
      <c r="F576" s="51">
        <f t="shared" si="24"/>
        <v>2</v>
      </c>
      <c r="G576" s="51">
        <f t="shared" si="25"/>
        <v>39</v>
      </c>
      <c r="H576" s="51">
        <f t="shared" si="26"/>
        <v>9</v>
      </c>
    </row>
    <row r="577" spans="2:8" x14ac:dyDescent="0.5">
      <c r="B577" s="1">
        <v>45196</v>
      </c>
      <c r="C577">
        <v>101.46604156494141</v>
      </c>
      <c r="D577">
        <v>47.601749420166016</v>
      </c>
      <c r="F577" s="51">
        <f t="shared" si="24"/>
        <v>3</v>
      </c>
      <c r="G577" s="51">
        <f t="shared" si="25"/>
        <v>39</v>
      </c>
      <c r="H577" s="51">
        <f t="shared" si="26"/>
        <v>9</v>
      </c>
    </row>
    <row r="578" spans="2:8" x14ac:dyDescent="0.5">
      <c r="B578" s="1">
        <v>45203</v>
      </c>
      <c r="C578">
        <v>61.240749359130859</v>
      </c>
      <c r="D578">
        <v>66.602447509765625</v>
      </c>
      <c r="F578" s="51">
        <f t="shared" si="24"/>
        <v>3</v>
      </c>
      <c r="G578" s="51">
        <f t="shared" si="25"/>
        <v>40</v>
      </c>
      <c r="H578" s="51">
        <f t="shared" si="26"/>
        <v>10</v>
      </c>
    </row>
    <row r="579" spans="2:8" x14ac:dyDescent="0.5">
      <c r="B579" s="1">
        <v>45204</v>
      </c>
      <c r="C579">
        <v>54.304386138916016</v>
      </c>
      <c r="D579">
        <v>36.091487884521484</v>
      </c>
      <c r="F579" s="51">
        <f t="shared" si="24"/>
        <v>4</v>
      </c>
      <c r="G579" s="51">
        <f t="shared" si="25"/>
        <v>40</v>
      </c>
      <c r="H579" s="51">
        <f t="shared" si="26"/>
        <v>10</v>
      </c>
    </row>
    <row r="580" spans="2:8" x14ac:dyDescent="0.5">
      <c r="B580" s="1">
        <v>45205</v>
      </c>
      <c r="C580">
        <v>161.30764770507813</v>
      </c>
      <c r="D580">
        <v>91.892074584960938</v>
      </c>
      <c r="F580" s="51">
        <f t="shared" si="24"/>
        <v>5</v>
      </c>
      <c r="G580" s="51">
        <f t="shared" si="25"/>
        <v>40</v>
      </c>
      <c r="H580" s="51">
        <f t="shared" si="26"/>
        <v>10</v>
      </c>
    </row>
    <row r="581" spans="2:8" x14ac:dyDescent="0.5">
      <c r="B581" s="1">
        <v>45208</v>
      </c>
      <c r="C581">
        <v>227.07118225097656</v>
      </c>
      <c r="D581">
        <v>279.63629150390625</v>
      </c>
      <c r="F581" s="51">
        <f t="shared" si="24"/>
        <v>1</v>
      </c>
      <c r="G581" s="51">
        <f t="shared" si="25"/>
        <v>41</v>
      </c>
      <c r="H581" s="51">
        <f t="shared" si="26"/>
        <v>10</v>
      </c>
    </row>
    <row r="582" spans="2:8" x14ac:dyDescent="0.5">
      <c r="B582" s="1">
        <v>45209</v>
      </c>
      <c r="C582">
        <v>259.08349609375</v>
      </c>
      <c r="D582">
        <v>282.88470458984375</v>
      </c>
      <c r="F582" s="51">
        <f t="shared" ref="F582:F645" si="27">WEEKDAY(B582,2)</f>
        <v>2</v>
      </c>
      <c r="G582" s="51">
        <f t="shared" si="25"/>
        <v>41</v>
      </c>
      <c r="H582" s="51">
        <f t="shared" si="26"/>
        <v>10</v>
      </c>
    </row>
    <row r="583" spans="2:8" x14ac:dyDescent="0.5">
      <c r="B583" s="1">
        <v>45210</v>
      </c>
      <c r="C583">
        <v>265.93038940429688</v>
      </c>
      <c r="D583">
        <v>265.11181640625</v>
      </c>
      <c r="F583" s="51">
        <f t="shared" si="27"/>
        <v>3</v>
      </c>
      <c r="G583" s="51">
        <f t="shared" ref="G583:G646" si="28">WEEKNUM(B583)</f>
        <v>41</v>
      </c>
      <c r="H583" s="51">
        <f t="shared" ref="H583:H646" si="29">MONTH(B583)</f>
        <v>10</v>
      </c>
    </row>
    <row r="584" spans="2:8" x14ac:dyDescent="0.5">
      <c r="B584" s="1">
        <v>45211</v>
      </c>
      <c r="C584">
        <v>218.01176452636719</v>
      </c>
      <c r="D584">
        <v>229.41517639160156</v>
      </c>
      <c r="F584" s="51">
        <f t="shared" si="27"/>
        <v>4</v>
      </c>
      <c r="G584" s="51">
        <f t="shared" si="28"/>
        <v>41</v>
      </c>
      <c r="H584" s="51">
        <f t="shared" si="29"/>
        <v>10</v>
      </c>
    </row>
    <row r="585" spans="2:8" x14ac:dyDescent="0.5">
      <c r="B585" s="1">
        <v>45212</v>
      </c>
      <c r="C585">
        <v>287.31454467773438</v>
      </c>
      <c r="D585">
        <v>292.04644775390625</v>
      </c>
      <c r="F585" s="51">
        <f t="shared" si="27"/>
        <v>5</v>
      </c>
      <c r="G585" s="51">
        <f t="shared" si="28"/>
        <v>41</v>
      </c>
      <c r="H585" s="51">
        <f t="shared" si="29"/>
        <v>10</v>
      </c>
    </row>
    <row r="586" spans="2:8" x14ac:dyDescent="0.5">
      <c r="B586" s="1">
        <v>45215</v>
      </c>
      <c r="C586">
        <v>290.34457397460938</v>
      </c>
      <c r="D586">
        <v>381.54888916015625</v>
      </c>
      <c r="F586" s="51">
        <f t="shared" si="27"/>
        <v>1</v>
      </c>
      <c r="G586" s="51">
        <f t="shared" si="28"/>
        <v>42</v>
      </c>
      <c r="H586" s="51">
        <f t="shared" si="29"/>
        <v>10</v>
      </c>
    </row>
    <row r="587" spans="2:8" x14ac:dyDescent="0.5">
      <c r="B587" s="1">
        <v>45216</v>
      </c>
      <c r="C587">
        <v>274.52218627929688</v>
      </c>
      <c r="D587">
        <v>267.595458984375</v>
      </c>
      <c r="F587" s="51">
        <f t="shared" si="27"/>
        <v>2</v>
      </c>
      <c r="G587" s="51">
        <f t="shared" si="28"/>
        <v>42</v>
      </c>
      <c r="H587" s="51">
        <f t="shared" si="29"/>
        <v>10</v>
      </c>
    </row>
    <row r="588" spans="2:8" x14ac:dyDescent="0.5">
      <c r="B588" s="1">
        <v>45217</v>
      </c>
      <c r="C588">
        <v>333.00942993164063</v>
      </c>
      <c r="D588">
        <v>349.457275390625</v>
      </c>
      <c r="F588" s="51">
        <f t="shared" si="27"/>
        <v>3</v>
      </c>
      <c r="G588" s="51">
        <f t="shared" si="28"/>
        <v>42</v>
      </c>
      <c r="H588" s="51">
        <f t="shared" si="29"/>
        <v>10</v>
      </c>
    </row>
    <row r="589" spans="2:8" x14ac:dyDescent="0.5">
      <c r="B589" s="1">
        <v>45218</v>
      </c>
      <c r="C589">
        <v>338.85171508789063</v>
      </c>
      <c r="D589">
        <v>430.997314453125</v>
      </c>
      <c r="F589" s="51">
        <f t="shared" si="27"/>
        <v>4</v>
      </c>
      <c r="G589" s="51">
        <f t="shared" si="28"/>
        <v>42</v>
      </c>
      <c r="H589" s="51">
        <f t="shared" si="29"/>
        <v>10</v>
      </c>
    </row>
    <row r="590" spans="2:8" x14ac:dyDescent="0.5">
      <c r="B590" s="1">
        <v>45219</v>
      </c>
      <c r="C590">
        <v>298.62881469726563</v>
      </c>
      <c r="D590">
        <v>363.86727905273438</v>
      </c>
      <c r="F590" s="51">
        <f t="shared" si="27"/>
        <v>5</v>
      </c>
      <c r="G590" s="51">
        <f t="shared" si="28"/>
        <v>42</v>
      </c>
      <c r="H590" s="51">
        <f t="shared" si="29"/>
        <v>10</v>
      </c>
    </row>
    <row r="591" spans="2:8" x14ac:dyDescent="0.5">
      <c r="B591" s="1">
        <v>45222</v>
      </c>
      <c r="C591">
        <v>312.774658203125</v>
      </c>
      <c r="D591">
        <v>467.71783447265625</v>
      </c>
      <c r="F591" s="51">
        <f t="shared" si="27"/>
        <v>1</v>
      </c>
      <c r="G591" s="51">
        <f t="shared" si="28"/>
        <v>43</v>
      </c>
      <c r="H591" s="51">
        <f t="shared" si="29"/>
        <v>10</v>
      </c>
    </row>
    <row r="592" spans="2:8" x14ac:dyDescent="0.5">
      <c r="B592" s="1">
        <v>45223</v>
      </c>
      <c r="C592">
        <v>250.00511169433594</v>
      </c>
      <c r="D592">
        <v>286.62091064453125</v>
      </c>
      <c r="F592" s="51">
        <f t="shared" si="27"/>
        <v>2</v>
      </c>
      <c r="G592" s="51">
        <f t="shared" si="28"/>
        <v>43</v>
      </c>
      <c r="H592" s="51">
        <f t="shared" si="29"/>
        <v>10</v>
      </c>
    </row>
    <row r="593" spans="2:8" x14ac:dyDescent="0.5">
      <c r="B593" s="1">
        <v>45224</v>
      </c>
      <c r="C593">
        <v>208.08998107910156</v>
      </c>
      <c r="D593">
        <v>224.26969909667969</v>
      </c>
      <c r="F593" s="51">
        <f t="shared" si="27"/>
        <v>3</v>
      </c>
      <c r="G593" s="51">
        <f t="shared" si="28"/>
        <v>43</v>
      </c>
      <c r="H593" s="51">
        <f t="shared" si="29"/>
        <v>10</v>
      </c>
    </row>
    <row r="594" spans="2:8" x14ac:dyDescent="0.5">
      <c r="B594" s="1">
        <v>45225</v>
      </c>
      <c r="C594">
        <v>168.43563842773438</v>
      </c>
      <c r="D594">
        <v>223.88957214355469</v>
      </c>
      <c r="F594" s="51">
        <f t="shared" si="27"/>
        <v>4</v>
      </c>
      <c r="G594" s="51">
        <f t="shared" si="28"/>
        <v>43</v>
      </c>
      <c r="H594" s="51">
        <f t="shared" si="29"/>
        <v>10</v>
      </c>
    </row>
    <row r="595" spans="2:8" x14ac:dyDescent="0.5">
      <c r="B595" s="1">
        <v>45226</v>
      </c>
      <c r="C595">
        <v>251.86463928222656</v>
      </c>
      <c r="D595">
        <v>283.84017944335938</v>
      </c>
      <c r="F595" s="51">
        <f t="shared" si="27"/>
        <v>5</v>
      </c>
      <c r="G595" s="51">
        <f t="shared" si="28"/>
        <v>43</v>
      </c>
      <c r="H595" s="51">
        <f t="shared" si="29"/>
        <v>10</v>
      </c>
    </row>
    <row r="596" spans="2:8" x14ac:dyDescent="0.5">
      <c r="B596" s="1">
        <v>45229</v>
      </c>
      <c r="C596">
        <v>205.43055725097656</v>
      </c>
      <c r="D596">
        <v>191.99833679199219</v>
      </c>
      <c r="F596" s="51">
        <f t="shared" si="27"/>
        <v>1</v>
      </c>
      <c r="G596" s="51">
        <f t="shared" si="28"/>
        <v>44</v>
      </c>
      <c r="H596" s="51">
        <f t="shared" si="29"/>
        <v>10</v>
      </c>
    </row>
    <row r="597" spans="2:8" x14ac:dyDescent="0.5">
      <c r="B597" s="1">
        <v>45230</v>
      </c>
      <c r="C597">
        <v>172.08143615722656</v>
      </c>
      <c r="D597">
        <v>208.31283569335938</v>
      </c>
      <c r="F597" s="51">
        <f t="shared" si="27"/>
        <v>2</v>
      </c>
      <c r="G597" s="51">
        <f t="shared" si="28"/>
        <v>44</v>
      </c>
      <c r="H597" s="51">
        <f t="shared" si="29"/>
        <v>10</v>
      </c>
    </row>
    <row r="598" spans="2:8" x14ac:dyDescent="0.5">
      <c r="B598" s="1">
        <v>45231</v>
      </c>
      <c r="C598">
        <v>251.73225402832031</v>
      </c>
      <c r="D598">
        <v>262.36456298828125</v>
      </c>
      <c r="F598" s="51">
        <f t="shared" si="27"/>
        <v>3</v>
      </c>
      <c r="G598" s="51">
        <f t="shared" si="28"/>
        <v>44</v>
      </c>
      <c r="H598" s="51">
        <f t="shared" si="29"/>
        <v>11</v>
      </c>
    </row>
    <row r="599" spans="2:8" x14ac:dyDescent="0.5">
      <c r="B599" s="1">
        <v>45232</v>
      </c>
      <c r="C599">
        <v>219.58306884765625</v>
      </c>
      <c r="D599">
        <v>287.70657348632813</v>
      </c>
      <c r="F599" s="51">
        <f t="shared" si="27"/>
        <v>4</v>
      </c>
      <c r="G599" s="51">
        <f t="shared" si="28"/>
        <v>44</v>
      </c>
      <c r="H599" s="51">
        <f t="shared" si="29"/>
        <v>11</v>
      </c>
    </row>
    <row r="600" spans="2:8" x14ac:dyDescent="0.5">
      <c r="B600" s="1">
        <v>45233</v>
      </c>
      <c r="C600">
        <v>174.92106628417969</v>
      </c>
      <c r="D600">
        <v>261.573974609375</v>
      </c>
      <c r="F600" s="51">
        <f t="shared" si="27"/>
        <v>5</v>
      </c>
      <c r="G600" s="51">
        <f t="shared" si="28"/>
        <v>44</v>
      </c>
      <c r="H600" s="51">
        <f t="shared" si="29"/>
        <v>11</v>
      </c>
    </row>
    <row r="601" spans="2:8" x14ac:dyDescent="0.5">
      <c r="B601" s="1">
        <v>45236</v>
      </c>
      <c r="C601">
        <v>182.90251159667969</v>
      </c>
      <c r="D601">
        <v>229.61273193359375</v>
      </c>
      <c r="F601" s="51">
        <f t="shared" si="27"/>
        <v>1</v>
      </c>
      <c r="G601" s="51">
        <f t="shared" si="28"/>
        <v>45</v>
      </c>
      <c r="H601" s="51">
        <f t="shared" si="29"/>
        <v>11</v>
      </c>
    </row>
    <row r="602" spans="2:8" x14ac:dyDescent="0.5">
      <c r="B602" s="1">
        <v>45237</v>
      </c>
      <c r="C602">
        <v>140.21450805664063</v>
      </c>
      <c r="D602">
        <v>174.7286376953125</v>
      </c>
      <c r="F602" s="51">
        <f t="shared" si="27"/>
        <v>2</v>
      </c>
      <c r="G602" s="51">
        <f t="shared" si="28"/>
        <v>45</v>
      </c>
      <c r="H602" s="51">
        <f t="shared" si="29"/>
        <v>11</v>
      </c>
    </row>
    <row r="603" spans="2:8" x14ac:dyDescent="0.5">
      <c r="B603" s="1">
        <v>45238</v>
      </c>
      <c r="C603">
        <v>132.50270080566406</v>
      </c>
      <c r="D603">
        <v>204.14659118652344</v>
      </c>
      <c r="F603" s="51">
        <f t="shared" si="27"/>
        <v>3</v>
      </c>
      <c r="G603" s="51">
        <f t="shared" si="28"/>
        <v>45</v>
      </c>
      <c r="H603" s="51">
        <f t="shared" si="29"/>
        <v>11</v>
      </c>
    </row>
    <row r="604" spans="2:8" x14ac:dyDescent="0.5">
      <c r="B604" s="1">
        <v>45239</v>
      </c>
      <c r="C604">
        <v>201.47996520996094</v>
      </c>
      <c r="D604">
        <v>259.93621826171875</v>
      </c>
      <c r="F604" s="51">
        <f t="shared" si="27"/>
        <v>4</v>
      </c>
      <c r="G604" s="51">
        <f t="shared" si="28"/>
        <v>45</v>
      </c>
      <c r="H604" s="51">
        <f t="shared" si="29"/>
        <v>11</v>
      </c>
    </row>
    <row r="605" spans="2:8" x14ac:dyDescent="0.5">
      <c r="B605" s="1">
        <v>45240</v>
      </c>
      <c r="C605">
        <v>180.98466491699219</v>
      </c>
      <c r="D605">
        <v>229.63510131835938</v>
      </c>
      <c r="F605" s="51">
        <f t="shared" si="27"/>
        <v>5</v>
      </c>
      <c r="G605" s="51">
        <f t="shared" si="28"/>
        <v>45</v>
      </c>
      <c r="H605" s="51">
        <f t="shared" si="29"/>
        <v>11</v>
      </c>
    </row>
    <row r="606" spans="2:8" x14ac:dyDescent="0.5">
      <c r="B606" s="1">
        <v>45243</v>
      </c>
      <c r="C606">
        <v>131.046630859375</v>
      </c>
      <c r="D606">
        <v>159.67509460449219</v>
      </c>
      <c r="F606" s="51">
        <f t="shared" si="27"/>
        <v>1</v>
      </c>
      <c r="G606" s="51">
        <f t="shared" si="28"/>
        <v>46</v>
      </c>
      <c r="H606" s="51">
        <f t="shared" si="29"/>
        <v>11</v>
      </c>
    </row>
    <row r="607" spans="2:8" x14ac:dyDescent="0.5">
      <c r="B607" s="1">
        <v>45244</v>
      </c>
      <c r="C607">
        <v>148.22773742675781</v>
      </c>
      <c r="D607">
        <v>141.34663391113281</v>
      </c>
      <c r="F607" s="51">
        <f t="shared" si="27"/>
        <v>2</v>
      </c>
      <c r="G607" s="51">
        <f t="shared" si="28"/>
        <v>46</v>
      </c>
      <c r="H607" s="51">
        <f t="shared" si="29"/>
        <v>11</v>
      </c>
    </row>
    <row r="608" spans="2:8" x14ac:dyDescent="0.5">
      <c r="B608" s="1">
        <v>45245</v>
      </c>
      <c r="C608">
        <v>130.60302734375</v>
      </c>
      <c r="D608">
        <v>94.691650390625</v>
      </c>
      <c r="F608" s="51">
        <f t="shared" si="27"/>
        <v>3</v>
      </c>
      <c r="G608" s="51">
        <f t="shared" si="28"/>
        <v>46</v>
      </c>
      <c r="H608" s="51">
        <f t="shared" si="29"/>
        <v>11</v>
      </c>
    </row>
    <row r="609" spans="2:8" x14ac:dyDescent="0.5">
      <c r="B609" s="1">
        <v>45246</v>
      </c>
      <c r="C609">
        <v>170.86454772949219</v>
      </c>
      <c r="D609">
        <v>219.79176330566406</v>
      </c>
      <c r="F609" s="51">
        <f t="shared" si="27"/>
        <v>4</v>
      </c>
      <c r="G609" s="51">
        <f t="shared" si="28"/>
        <v>46</v>
      </c>
      <c r="H609" s="51">
        <f t="shared" si="29"/>
        <v>11</v>
      </c>
    </row>
    <row r="610" spans="2:8" x14ac:dyDescent="0.5">
      <c r="B610" s="1">
        <v>45247</v>
      </c>
      <c r="C610">
        <v>149.48410034179688</v>
      </c>
      <c r="D610">
        <v>178.82876586914063</v>
      </c>
      <c r="F610" s="51">
        <f t="shared" si="27"/>
        <v>5</v>
      </c>
      <c r="G610" s="51">
        <f t="shared" si="28"/>
        <v>46</v>
      </c>
      <c r="H610" s="51">
        <f t="shared" si="29"/>
        <v>11</v>
      </c>
    </row>
    <row r="611" spans="2:8" x14ac:dyDescent="0.5">
      <c r="B611" s="1">
        <v>45250</v>
      </c>
      <c r="C611">
        <v>204.90109252929688</v>
      </c>
      <c r="D611">
        <v>217.888427734375</v>
      </c>
      <c r="F611" s="51">
        <f t="shared" si="27"/>
        <v>1</v>
      </c>
      <c r="G611" s="51">
        <f t="shared" si="28"/>
        <v>47</v>
      </c>
      <c r="H611" s="51">
        <f t="shared" si="29"/>
        <v>11</v>
      </c>
    </row>
    <row r="612" spans="2:8" x14ac:dyDescent="0.5">
      <c r="B612" s="1">
        <v>45251</v>
      </c>
      <c r="C612">
        <v>96.482551574707031</v>
      </c>
      <c r="D612">
        <v>141.07217407226563</v>
      </c>
      <c r="F612" s="51">
        <f t="shared" si="27"/>
        <v>2</v>
      </c>
      <c r="G612" s="51">
        <f t="shared" si="28"/>
        <v>47</v>
      </c>
      <c r="H612" s="51">
        <f t="shared" si="29"/>
        <v>11</v>
      </c>
    </row>
    <row r="613" spans="2:8" x14ac:dyDescent="0.5">
      <c r="B613" s="1">
        <v>45252</v>
      </c>
      <c r="C613">
        <v>191.44436645507813</v>
      </c>
      <c r="D613">
        <v>127.23672485351563</v>
      </c>
      <c r="F613" s="51">
        <f t="shared" si="27"/>
        <v>3</v>
      </c>
      <c r="G613" s="51">
        <f t="shared" si="28"/>
        <v>47</v>
      </c>
      <c r="H613" s="51">
        <f t="shared" si="29"/>
        <v>11</v>
      </c>
    </row>
    <row r="614" spans="2:8" x14ac:dyDescent="0.5">
      <c r="B614" s="1">
        <v>45253</v>
      </c>
      <c r="C614">
        <v>175.45379638671875</v>
      </c>
      <c r="D614">
        <v>223.88957214355469</v>
      </c>
      <c r="F614" s="51">
        <f t="shared" si="27"/>
        <v>4</v>
      </c>
      <c r="G614" s="51">
        <f t="shared" si="28"/>
        <v>47</v>
      </c>
      <c r="H614" s="51">
        <f t="shared" si="29"/>
        <v>11</v>
      </c>
    </row>
    <row r="615" spans="2:8" x14ac:dyDescent="0.5">
      <c r="B615" s="1">
        <v>45254</v>
      </c>
      <c r="C615">
        <v>152.79371643066406</v>
      </c>
      <c r="D615">
        <v>231.53157043457031</v>
      </c>
      <c r="F615" s="51">
        <f t="shared" si="27"/>
        <v>5</v>
      </c>
      <c r="G615" s="51">
        <f t="shared" si="28"/>
        <v>47</v>
      </c>
      <c r="H615" s="51">
        <f t="shared" si="29"/>
        <v>11</v>
      </c>
    </row>
    <row r="616" spans="2:8" x14ac:dyDescent="0.5">
      <c r="B616" s="1">
        <v>45257</v>
      </c>
      <c r="C616">
        <v>166.35165405273438</v>
      </c>
      <c r="D616">
        <v>173.05003356933594</v>
      </c>
      <c r="F616" s="51">
        <f t="shared" si="27"/>
        <v>1</v>
      </c>
      <c r="G616" s="51">
        <f t="shared" si="28"/>
        <v>48</v>
      </c>
      <c r="H616" s="51">
        <f t="shared" si="29"/>
        <v>11</v>
      </c>
    </row>
    <row r="617" spans="2:8" x14ac:dyDescent="0.5">
      <c r="B617" s="1">
        <v>45258</v>
      </c>
      <c r="C617">
        <v>184.384765625</v>
      </c>
      <c r="D617">
        <v>215.50982666015625</v>
      </c>
      <c r="F617" s="51">
        <f t="shared" si="27"/>
        <v>2</v>
      </c>
      <c r="G617" s="51">
        <f t="shared" si="28"/>
        <v>48</v>
      </c>
      <c r="H617" s="51">
        <f t="shared" si="29"/>
        <v>11</v>
      </c>
    </row>
    <row r="618" spans="2:8" x14ac:dyDescent="0.5">
      <c r="B618" s="1">
        <v>45259</v>
      </c>
      <c r="C618">
        <v>88.779029846191406</v>
      </c>
      <c r="D618">
        <v>143.82185363769531</v>
      </c>
      <c r="F618" s="51">
        <f t="shared" si="27"/>
        <v>3</v>
      </c>
      <c r="G618" s="51">
        <f t="shared" si="28"/>
        <v>48</v>
      </c>
      <c r="H618" s="51">
        <f t="shared" si="29"/>
        <v>11</v>
      </c>
    </row>
    <row r="619" spans="2:8" x14ac:dyDescent="0.5">
      <c r="B619" s="1">
        <v>45260</v>
      </c>
      <c r="C619">
        <v>178.9017333984375</v>
      </c>
      <c r="D619">
        <v>230.13040161132813</v>
      </c>
      <c r="F619" s="51">
        <f t="shared" si="27"/>
        <v>4</v>
      </c>
      <c r="G619" s="51">
        <f t="shared" si="28"/>
        <v>48</v>
      </c>
      <c r="H619" s="51">
        <f t="shared" si="29"/>
        <v>11</v>
      </c>
    </row>
    <row r="620" spans="2:8" x14ac:dyDescent="0.5">
      <c r="B620" s="1">
        <v>45261</v>
      </c>
      <c r="C620">
        <v>94.814102172851563</v>
      </c>
      <c r="D620">
        <v>106.33753967285156</v>
      </c>
      <c r="F620" s="51">
        <f t="shared" si="27"/>
        <v>5</v>
      </c>
      <c r="G620" s="51">
        <f t="shared" si="28"/>
        <v>48</v>
      </c>
      <c r="H620" s="51">
        <f t="shared" si="29"/>
        <v>12</v>
      </c>
    </row>
    <row r="621" spans="2:8" x14ac:dyDescent="0.5">
      <c r="B621" s="1">
        <v>45264</v>
      </c>
      <c r="C621">
        <v>194.85691833496094</v>
      </c>
      <c r="D621">
        <v>259.009521484375</v>
      </c>
      <c r="F621" s="51">
        <f t="shared" si="27"/>
        <v>1</v>
      </c>
      <c r="G621" s="51">
        <f t="shared" si="28"/>
        <v>49</v>
      </c>
      <c r="H621" s="51">
        <f t="shared" si="29"/>
        <v>12</v>
      </c>
    </row>
    <row r="622" spans="2:8" x14ac:dyDescent="0.5">
      <c r="B622" s="1">
        <v>45265</v>
      </c>
      <c r="C622">
        <v>89.690460205078125</v>
      </c>
      <c r="D622">
        <v>59.609592437744141</v>
      </c>
      <c r="F622" s="51">
        <f t="shared" si="27"/>
        <v>2</v>
      </c>
      <c r="G622" s="51">
        <f t="shared" si="28"/>
        <v>49</v>
      </c>
      <c r="H622" s="51">
        <f t="shared" si="29"/>
        <v>12</v>
      </c>
    </row>
    <row r="623" spans="2:8" x14ac:dyDescent="0.5">
      <c r="B623" s="1">
        <v>45266</v>
      </c>
      <c r="C623">
        <v>131.24276733398438</v>
      </c>
      <c r="D623">
        <v>177.94076538085938</v>
      </c>
      <c r="F623" s="51">
        <f t="shared" si="27"/>
        <v>3</v>
      </c>
      <c r="G623" s="51">
        <f t="shared" si="28"/>
        <v>49</v>
      </c>
      <c r="H623" s="51">
        <f t="shared" si="29"/>
        <v>12</v>
      </c>
    </row>
    <row r="624" spans="2:8" x14ac:dyDescent="0.5">
      <c r="B624" s="1">
        <v>45267</v>
      </c>
      <c r="C624">
        <v>194.16470336914063</v>
      </c>
      <c r="D624">
        <v>175.97004699707031</v>
      </c>
      <c r="F624" s="51">
        <f t="shared" si="27"/>
        <v>4</v>
      </c>
      <c r="G624" s="51">
        <f t="shared" si="28"/>
        <v>49</v>
      </c>
      <c r="H624" s="51">
        <f t="shared" si="29"/>
        <v>12</v>
      </c>
    </row>
    <row r="625" spans="2:8" x14ac:dyDescent="0.5">
      <c r="B625" s="1">
        <v>45268</v>
      </c>
      <c r="C625">
        <v>153.52363586425781</v>
      </c>
      <c r="D625">
        <v>188.37054443359375</v>
      </c>
      <c r="F625" s="51">
        <f t="shared" si="27"/>
        <v>5</v>
      </c>
      <c r="G625" s="51">
        <f t="shared" si="28"/>
        <v>49</v>
      </c>
      <c r="H625" s="51">
        <f t="shared" si="29"/>
        <v>12</v>
      </c>
    </row>
    <row r="626" spans="2:8" x14ac:dyDescent="0.5">
      <c r="B626" s="1">
        <v>45271</v>
      </c>
      <c r="C626">
        <v>153.77490234375</v>
      </c>
      <c r="D626">
        <v>140.52642822265625</v>
      </c>
      <c r="F626" s="51">
        <f t="shared" si="27"/>
        <v>1</v>
      </c>
      <c r="G626" s="51">
        <f t="shared" si="28"/>
        <v>50</v>
      </c>
      <c r="H626" s="51">
        <f t="shared" si="29"/>
        <v>12</v>
      </c>
    </row>
    <row r="627" spans="2:8" x14ac:dyDescent="0.5">
      <c r="B627" s="1">
        <v>45272</v>
      </c>
      <c r="C627">
        <v>167.42219543457031</v>
      </c>
      <c r="D627">
        <v>166.9068603515625</v>
      </c>
      <c r="F627" s="51">
        <f t="shared" si="27"/>
        <v>2</v>
      </c>
      <c r="G627" s="51">
        <f t="shared" si="28"/>
        <v>50</v>
      </c>
      <c r="H627" s="51">
        <f t="shared" si="29"/>
        <v>12</v>
      </c>
    </row>
    <row r="628" spans="2:8" x14ac:dyDescent="0.5">
      <c r="B628" s="1">
        <v>45273</v>
      </c>
      <c r="C628">
        <v>192.79495239257813</v>
      </c>
      <c r="D628">
        <v>244.62010192871094</v>
      </c>
      <c r="F628" s="51">
        <f t="shared" si="27"/>
        <v>3</v>
      </c>
      <c r="G628" s="51">
        <f t="shared" si="28"/>
        <v>50</v>
      </c>
      <c r="H628" s="51">
        <f t="shared" si="29"/>
        <v>12</v>
      </c>
    </row>
    <row r="629" spans="2:8" x14ac:dyDescent="0.5">
      <c r="B629" s="1">
        <v>45274</v>
      </c>
      <c r="C629">
        <v>148.67898559570313</v>
      </c>
      <c r="D629">
        <v>213.43870544433594</v>
      </c>
      <c r="F629" s="51">
        <f t="shared" si="27"/>
        <v>4</v>
      </c>
      <c r="G629" s="51">
        <f t="shared" si="28"/>
        <v>50</v>
      </c>
      <c r="H629" s="51">
        <f t="shared" si="29"/>
        <v>12</v>
      </c>
    </row>
    <row r="630" spans="2:8" x14ac:dyDescent="0.5">
      <c r="B630" s="1">
        <v>45275</v>
      </c>
      <c r="C630">
        <v>169.25527954101563</v>
      </c>
      <c r="D630">
        <v>204.89164733886719</v>
      </c>
      <c r="F630" s="51">
        <f t="shared" si="27"/>
        <v>5</v>
      </c>
      <c r="G630" s="51">
        <f t="shared" si="28"/>
        <v>50</v>
      </c>
      <c r="H630" s="51">
        <f t="shared" si="29"/>
        <v>12</v>
      </c>
    </row>
    <row r="631" spans="2:8" x14ac:dyDescent="0.5">
      <c r="B631" s="1">
        <v>45278</v>
      </c>
      <c r="C631">
        <v>144.02468872070313</v>
      </c>
      <c r="D631">
        <v>237.22137451171875</v>
      </c>
      <c r="F631" s="51">
        <f t="shared" si="27"/>
        <v>1</v>
      </c>
      <c r="G631" s="51">
        <f t="shared" si="28"/>
        <v>51</v>
      </c>
      <c r="H631" s="51">
        <f t="shared" si="29"/>
        <v>12</v>
      </c>
    </row>
    <row r="632" spans="2:8" x14ac:dyDescent="0.5">
      <c r="B632" s="1">
        <v>45279</v>
      </c>
      <c r="C632">
        <v>187.75686645507813</v>
      </c>
      <c r="D632">
        <v>240.65863037109375</v>
      </c>
      <c r="F632" s="51">
        <f t="shared" si="27"/>
        <v>2</v>
      </c>
      <c r="G632" s="51">
        <f t="shared" si="28"/>
        <v>51</v>
      </c>
      <c r="H632" s="51">
        <f t="shared" si="29"/>
        <v>12</v>
      </c>
    </row>
    <row r="633" spans="2:8" x14ac:dyDescent="0.5">
      <c r="B633" s="1">
        <v>45280</v>
      </c>
      <c r="C633">
        <v>143.77462768554688</v>
      </c>
      <c r="D633">
        <v>229.33134460449219</v>
      </c>
      <c r="F633" s="51">
        <f t="shared" si="27"/>
        <v>3</v>
      </c>
      <c r="G633" s="51">
        <f t="shared" si="28"/>
        <v>51</v>
      </c>
      <c r="H633" s="51">
        <f t="shared" si="29"/>
        <v>12</v>
      </c>
    </row>
    <row r="634" spans="2:8" x14ac:dyDescent="0.5">
      <c r="B634" s="1">
        <v>45281</v>
      </c>
      <c r="C634">
        <v>114.01953887939453</v>
      </c>
      <c r="D634">
        <v>143.58135986328125</v>
      </c>
      <c r="F634" s="51">
        <f t="shared" si="27"/>
        <v>4</v>
      </c>
      <c r="G634" s="51">
        <f t="shared" si="28"/>
        <v>51</v>
      </c>
      <c r="H634" s="51">
        <f t="shared" si="29"/>
        <v>12</v>
      </c>
    </row>
    <row r="635" spans="2:8" x14ac:dyDescent="0.5">
      <c r="B635" s="1">
        <v>45282</v>
      </c>
      <c r="C635">
        <v>89.367828369140625</v>
      </c>
      <c r="D635">
        <v>71.274200439453125</v>
      </c>
      <c r="F635" s="51">
        <f t="shared" si="27"/>
        <v>5</v>
      </c>
      <c r="G635" s="51">
        <f t="shared" si="28"/>
        <v>51</v>
      </c>
      <c r="H635" s="51">
        <f t="shared" si="29"/>
        <v>12</v>
      </c>
    </row>
    <row r="636" spans="2:8" x14ac:dyDescent="0.5">
      <c r="B636" s="1">
        <v>45286</v>
      </c>
      <c r="C636">
        <v>139.57447814941406</v>
      </c>
      <c r="D636">
        <v>222.63177490234375</v>
      </c>
      <c r="F636" s="51">
        <f t="shared" si="27"/>
        <v>2</v>
      </c>
      <c r="G636" s="51">
        <f t="shared" si="28"/>
        <v>52</v>
      </c>
      <c r="H636" s="51">
        <f t="shared" si="29"/>
        <v>12</v>
      </c>
    </row>
    <row r="637" spans="2:8" x14ac:dyDescent="0.5">
      <c r="B637" s="1">
        <v>45287</v>
      </c>
      <c r="C637">
        <v>180.18150329589844</v>
      </c>
      <c r="D637">
        <v>234.89671325683594</v>
      </c>
      <c r="F637" s="51">
        <f t="shared" si="27"/>
        <v>3</v>
      </c>
      <c r="G637" s="51">
        <f t="shared" si="28"/>
        <v>52</v>
      </c>
      <c r="H637" s="51">
        <f t="shared" si="29"/>
        <v>12</v>
      </c>
    </row>
    <row r="638" spans="2:8" x14ac:dyDescent="0.5">
      <c r="B638" s="1">
        <v>45288</v>
      </c>
      <c r="C638">
        <v>122.68769073486328</v>
      </c>
      <c r="D638">
        <v>143.89418029785156</v>
      </c>
      <c r="F638" s="51">
        <f t="shared" si="27"/>
        <v>4</v>
      </c>
      <c r="G638" s="51">
        <f t="shared" si="28"/>
        <v>52</v>
      </c>
      <c r="H638" s="51">
        <f t="shared" si="29"/>
        <v>12</v>
      </c>
    </row>
    <row r="639" spans="2:8" x14ac:dyDescent="0.5">
      <c r="B639" s="1">
        <v>45289</v>
      </c>
      <c r="C639">
        <v>221.28489685058594</v>
      </c>
      <c r="D639">
        <v>213.91879272460938</v>
      </c>
      <c r="F639" s="51">
        <f t="shared" si="27"/>
        <v>5</v>
      </c>
      <c r="G639" s="51">
        <f t="shared" si="28"/>
        <v>52</v>
      </c>
      <c r="H639" s="51">
        <f t="shared" si="29"/>
        <v>12</v>
      </c>
    </row>
    <row r="640" spans="2:8" x14ac:dyDescent="0.5">
      <c r="B640" s="1">
        <v>45293</v>
      </c>
      <c r="C640">
        <v>131.12246704101563</v>
      </c>
      <c r="D640">
        <v>192.63832092285156</v>
      </c>
      <c r="F640" s="51">
        <f t="shared" si="27"/>
        <v>2</v>
      </c>
      <c r="G640" s="51">
        <f t="shared" si="28"/>
        <v>1</v>
      </c>
      <c r="H640" s="51">
        <f t="shared" si="29"/>
        <v>1</v>
      </c>
    </row>
    <row r="641" spans="2:8" x14ac:dyDescent="0.5">
      <c r="B641" s="1">
        <v>45294</v>
      </c>
      <c r="C641">
        <v>142.89508056640625</v>
      </c>
      <c r="D641">
        <v>246.05905151367188</v>
      </c>
      <c r="F641" s="51">
        <f t="shared" si="27"/>
        <v>3</v>
      </c>
      <c r="G641" s="51">
        <f t="shared" si="28"/>
        <v>1</v>
      </c>
      <c r="H641" s="51">
        <f t="shared" si="29"/>
        <v>1</v>
      </c>
    </row>
    <row r="642" spans="2:8" x14ac:dyDescent="0.5">
      <c r="B642" s="1">
        <v>45295</v>
      </c>
      <c r="C642">
        <v>180.68551635742188</v>
      </c>
      <c r="D642">
        <v>240.17245483398438</v>
      </c>
      <c r="F642" s="51">
        <f t="shared" si="27"/>
        <v>4</v>
      </c>
      <c r="G642" s="51">
        <f t="shared" si="28"/>
        <v>1</v>
      </c>
      <c r="H642" s="51">
        <f t="shared" si="29"/>
        <v>1</v>
      </c>
    </row>
    <row r="643" spans="2:8" x14ac:dyDescent="0.5">
      <c r="B643" s="1">
        <v>45296</v>
      </c>
      <c r="C643">
        <v>167.4893798828125</v>
      </c>
      <c r="D643">
        <v>197.89491271972656</v>
      </c>
      <c r="F643" s="51">
        <f t="shared" si="27"/>
        <v>5</v>
      </c>
      <c r="G643" s="51">
        <f t="shared" si="28"/>
        <v>1</v>
      </c>
      <c r="H643" s="51">
        <f t="shared" si="29"/>
        <v>1</v>
      </c>
    </row>
    <row r="644" spans="2:8" x14ac:dyDescent="0.5">
      <c r="B644" s="1">
        <v>45299</v>
      </c>
      <c r="C644">
        <v>106.62770843505859</v>
      </c>
      <c r="D644">
        <v>141.732666015625</v>
      </c>
      <c r="F644" s="51">
        <f t="shared" si="27"/>
        <v>1</v>
      </c>
      <c r="G644" s="51">
        <f t="shared" si="28"/>
        <v>2</v>
      </c>
      <c r="H644" s="51">
        <f t="shared" si="29"/>
        <v>1</v>
      </c>
    </row>
    <row r="645" spans="2:8" x14ac:dyDescent="0.5">
      <c r="B645" s="1">
        <v>45300</v>
      </c>
      <c r="C645">
        <v>241.26969909667969</v>
      </c>
      <c r="D645">
        <v>299.03363037109375</v>
      </c>
      <c r="F645" s="51">
        <f t="shared" si="27"/>
        <v>2</v>
      </c>
      <c r="G645" s="51">
        <f t="shared" si="28"/>
        <v>2</v>
      </c>
      <c r="H645" s="51">
        <f t="shared" si="29"/>
        <v>1</v>
      </c>
    </row>
    <row r="646" spans="2:8" x14ac:dyDescent="0.5">
      <c r="B646" s="1">
        <v>45301</v>
      </c>
      <c r="C646">
        <v>118.09510040283203</v>
      </c>
      <c r="D646">
        <v>129.5047607421875</v>
      </c>
      <c r="F646" s="51">
        <f t="shared" ref="F646:F709" si="30">WEEKDAY(B646,2)</f>
        <v>3</v>
      </c>
      <c r="G646" s="51">
        <f t="shared" si="28"/>
        <v>2</v>
      </c>
      <c r="H646" s="51">
        <f t="shared" si="29"/>
        <v>1</v>
      </c>
    </row>
    <row r="647" spans="2:8" x14ac:dyDescent="0.5">
      <c r="B647" s="1">
        <v>45302</v>
      </c>
      <c r="C647">
        <v>165.31047058105469</v>
      </c>
      <c r="D647">
        <v>190.15573120117188</v>
      </c>
      <c r="F647" s="51">
        <f t="shared" si="30"/>
        <v>4</v>
      </c>
      <c r="G647" s="51">
        <f t="shared" ref="G647:G710" si="31">WEEKNUM(B647)</f>
        <v>2</v>
      </c>
      <c r="H647" s="51">
        <f t="shared" ref="H647:H710" si="32">MONTH(B647)</f>
        <v>1</v>
      </c>
    </row>
    <row r="648" spans="2:8" x14ac:dyDescent="0.5">
      <c r="B648" s="1">
        <v>45303</v>
      </c>
      <c r="C648">
        <v>210.59278869628906</v>
      </c>
      <c r="D648">
        <v>238.31544494628906</v>
      </c>
      <c r="F648" s="51">
        <f t="shared" si="30"/>
        <v>5</v>
      </c>
      <c r="G648" s="51">
        <f t="shared" si="31"/>
        <v>2</v>
      </c>
      <c r="H648" s="51">
        <f t="shared" si="32"/>
        <v>1</v>
      </c>
    </row>
    <row r="649" spans="2:8" x14ac:dyDescent="0.5">
      <c r="B649" s="1">
        <v>45306</v>
      </c>
      <c r="C649">
        <v>106.39939117431641</v>
      </c>
      <c r="D649">
        <v>141.42916870117188</v>
      </c>
      <c r="F649" s="51">
        <f t="shared" si="30"/>
        <v>1</v>
      </c>
      <c r="G649" s="51">
        <f t="shared" si="31"/>
        <v>3</v>
      </c>
      <c r="H649" s="51">
        <f t="shared" si="32"/>
        <v>1</v>
      </c>
    </row>
    <row r="650" spans="2:8" x14ac:dyDescent="0.5">
      <c r="B650" s="1">
        <v>45307</v>
      </c>
      <c r="C650">
        <v>193.38906860351563</v>
      </c>
      <c r="D650">
        <v>286.08114624023438</v>
      </c>
      <c r="F650" s="51">
        <f t="shared" si="30"/>
        <v>2</v>
      </c>
      <c r="G650" s="51">
        <f t="shared" si="31"/>
        <v>3</v>
      </c>
      <c r="H650" s="51">
        <f t="shared" si="32"/>
        <v>1</v>
      </c>
    </row>
    <row r="651" spans="2:8" x14ac:dyDescent="0.5">
      <c r="B651" s="1">
        <v>45308</v>
      </c>
      <c r="C651">
        <v>176.20040893554688</v>
      </c>
      <c r="D651">
        <v>234.21073913574219</v>
      </c>
      <c r="F651" s="51">
        <f t="shared" si="30"/>
        <v>3</v>
      </c>
      <c r="G651" s="51">
        <f t="shared" si="31"/>
        <v>3</v>
      </c>
      <c r="H651" s="51">
        <f t="shared" si="32"/>
        <v>1</v>
      </c>
    </row>
    <row r="652" spans="2:8" x14ac:dyDescent="0.5">
      <c r="B652" s="1">
        <v>45309</v>
      </c>
      <c r="C652">
        <v>167.4893798828125</v>
      </c>
      <c r="D652">
        <v>160.78961181640625</v>
      </c>
      <c r="F652" s="51">
        <f t="shared" si="30"/>
        <v>4</v>
      </c>
      <c r="G652" s="51">
        <f t="shared" si="31"/>
        <v>3</v>
      </c>
      <c r="H652" s="51">
        <f t="shared" si="32"/>
        <v>1</v>
      </c>
    </row>
    <row r="653" spans="2:8" x14ac:dyDescent="0.5">
      <c r="B653" s="1">
        <v>45310</v>
      </c>
      <c r="C653">
        <v>207.40583801269531</v>
      </c>
      <c r="D653">
        <v>212.67507934570313</v>
      </c>
      <c r="F653" s="51">
        <f t="shared" si="30"/>
        <v>5</v>
      </c>
      <c r="G653" s="51">
        <f t="shared" si="31"/>
        <v>3</v>
      </c>
      <c r="H653" s="51">
        <f t="shared" si="32"/>
        <v>1</v>
      </c>
    </row>
    <row r="654" spans="2:8" x14ac:dyDescent="0.5">
      <c r="B654" s="1">
        <v>45313</v>
      </c>
      <c r="C654">
        <v>186.62353515625</v>
      </c>
      <c r="D654">
        <v>239.20596313476563</v>
      </c>
      <c r="F654" s="51">
        <f t="shared" si="30"/>
        <v>1</v>
      </c>
      <c r="G654" s="51">
        <f t="shared" si="31"/>
        <v>4</v>
      </c>
      <c r="H654" s="51">
        <f t="shared" si="32"/>
        <v>1</v>
      </c>
    </row>
    <row r="655" spans="2:8" x14ac:dyDescent="0.5">
      <c r="B655" s="1">
        <v>45314</v>
      </c>
      <c r="C655">
        <v>169.07244873046875</v>
      </c>
      <c r="D655">
        <v>249.70672607421875</v>
      </c>
      <c r="F655" s="51">
        <f t="shared" si="30"/>
        <v>2</v>
      </c>
      <c r="G655" s="51">
        <f t="shared" si="31"/>
        <v>4</v>
      </c>
      <c r="H655" s="51">
        <f t="shared" si="32"/>
        <v>1</v>
      </c>
    </row>
    <row r="656" spans="2:8" x14ac:dyDescent="0.5">
      <c r="B656" s="1">
        <v>45315</v>
      </c>
      <c r="C656">
        <v>159.14471435546875</v>
      </c>
      <c r="D656">
        <v>235.04421997070313</v>
      </c>
      <c r="F656" s="51">
        <f t="shared" si="30"/>
        <v>3</v>
      </c>
      <c r="G656" s="51">
        <f t="shared" si="31"/>
        <v>4</v>
      </c>
      <c r="H656" s="51">
        <f t="shared" si="32"/>
        <v>1</v>
      </c>
    </row>
    <row r="657" spans="2:8" x14ac:dyDescent="0.5">
      <c r="B657" s="1">
        <v>45316</v>
      </c>
      <c r="C657">
        <v>202.29420471191406</v>
      </c>
      <c r="D657">
        <v>252.08941650390625</v>
      </c>
      <c r="F657" s="51">
        <f t="shared" si="30"/>
        <v>4</v>
      </c>
      <c r="G657" s="51">
        <f t="shared" si="31"/>
        <v>4</v>
      </c>
      <c r="H657" s="51">
        <f t="shared" si="32"/>
        <v>1</v>
      </c>
    </row>
    <row r="658" spans="2:8" x14ac:dyDescent="0.5">
      <c r="B658" s="1">
        <v>45317</v>
      </c>
      <c r="C658">
        <v>141.32115173339844</v>
      </c>
      <c r="D658">
        <v>191.60514831542969</v>
      </c>
      <c r="F658" s="51">
        <f t="shared" si="30"/>
        <v>5</v>
      </c>
      <c r="G658" s="51">
        <f t="shared" si="31"/>
        <v>4</v>
      </c>
      <c r="H658" s="51">
        <f t="shared" si="32"/>
        <v>1</v>
      </c>
    </row>
    <row r="659" spans="2:8" x14ac:dyDescent="0.5">
      <c r="B659" s="1">
        <v>45320</v>
      </c>
      <c r="C659">
        <v>140.53317260742188</v>
      </c>
      <c r="D659">
        <v>200.14372253417969</v>
      </c>
      <c r="F659" s="51">
        <f t="shared" si="30"/>
        <v>1</v>
      </c>
      <c r="G659" s="51">
        <f t="shared" si="31"/>
        <v>5</v>
      </c>
      <c r="H659" s="51">
        <f t="shared" si="32"/>
        <v>1</v>
      </c>
    </row>
    <row r="660" spans="2:8" x14ac:dyDescent="0.5">
      <c r="B660" s="1">
        <v>45321</v>
      </c>
      <c r="C660">
        <v>206.27711486816406</v>
      </c>
      <c r="D660">
        <v>254.028564453125</v>
      </c>
      <c r="F660" s="51">
        <f t="shared" si="30"/>
        <v>2</v>
      </c>
      <c r="G660" s="51">
        <f t="shared" si="31"/>
        <v>5</v>
      </c>
      <c r="H660" s="51">
        <f t="shared" si="32"/>
        <v>1</v>
      </c>
    </row>
    <row r="661" spans="2:8" x14ac:dyDescent="0.5">
      <c r="B661" s="1">
        <v>45322</v>
      </c>
      <c r="C661">
        <v>205.60765075683594</v>
      </c>
      <c r="D661">
        <v>250.52473449707031</v>
      </c>
      <c r="F661" s="51">
        <f t="shared" si="30"/>
        <v>3</v>
      </c>
      <c r="G661" s="51">
        <f t="shared" si="31"/>
        <v>5</v>
      </c>
      <c r="H661" s="51">
        <f t="shared" si="32"/>
        <v>1</v>
      </c>
    </row>
    <row r="662" spans="2:8" x14ac:dyDescent="0.5">
      <c r="B662" s="1">
        <v>45323</v>
      </c>
      <c r="C662">
        <v>147.49836730957031</v>
      </c>
      <c r="D662">
        <v>159.29806518554688</v>
      </c>
      <c r="F662" s="51">
        <f t="shared" si="30"/>
        <v>4</v>
      </c>
      <c r="G662" s="51">
        <f t="shared" si="31"/>
        <v>5</v>
      </c>
      <c r="H662" s="51">
        <f t="shared" si="32"/>
        <v>2</v>
      </c>
    </row>
    <row r="663" spans="2:8" x14ac:dyDescent="0.5">
      <c r="B663" s="1">
        <v>45324</v>
      </c>
      <c r="C663">
        <v>171.52455139160156</v>
      </c>
      <c r="D663">
        <v>245.80757141113281</v>
      </c>
      <c r="F663" s="51">
        <f t="shared" si="30"/>
        <v>5</v>
      </c>
      <c r="G663" s="51">
        <f t="shared" si="31"/>
        <v>5</v>
      </c>
      <c r="H663" s="51">
        <f t="shared" si="32"/>
        <v>2</v>
      </c>
    </row>
    <row r="664" spans="2:8" x14ac:dyDescent="0.5">
      <c r="B664" s="1">
        <v>45327</v>
      </c>
      <c r="C664">
        <v>125.87757110595703</v>
      </c>
      <c r="D664">
        <v>145.30433654785156</v>
      </c>
      <c r="F664" s="51">
        <f t="shared" si="30"/>
        <v>1</v>
      </c>
      <c r="G664" s="51">
        <f t="shared" si="31"/>
        <v>6</v>
      </c>
      <c r="H664" s="51">
        <f t="shared" si="32"/>
        <v>2</v>
      </c>
    </row>
    <row r="665" spans="2:8" x14ac:dyDescent="0.5">
      <c r="B665" s="1">
        <v>45328</v>
      </c>
      <c r="C665">
        <v>118.75242614746094</v>
      </c>
      <c r="D665">
        <v>162.00312805175781</v>
      </c>
      <c r="F665" s="51">
        <f t="shared" si="30"/>
        <v>2</v>
      </c>
      <c r="G665" s="51">
        <f t="shared" si="31"/>
        <v>6</v>
      </c>
      <c r="H665" s="51">
        <f t="shared" si="32"/>
        <v>2</v>
      </c>
    </row>
    <row r="666" spans="2:8" x14ac:dyDescent="0.5">
      <c r="B666" s="1">
        <v>45329</v>
      </c>
      <c r="C666">
        <v>100.38084411621094</v>
      </c>
      <c r="D666">
        <v>144.54823303222656</v>
      </c>
      <c r="F666" s="51">
        <f t="shared" si="30"/>
        <v>3</v>
      </c>
      <c r="G666" s="51">
        <f t="shared" si="31"/>
        <v>6</v>
      </c>
      <c r="H666" s="51">
        <f t="shared" si="32"/>
        <v>2</v>
      </c>
    </row>
    <row r="667" spans="2:8" x14ac:dyDescent="0.5">
      <c r="B667" s="1">
        <v>45330</v>
      </c>
      <c r="C667">
        <v>116.23044586181641</v>
      </c>
      <c r="D667">
        <v>162.22174072265625</v>
      </c>
      <c r="F667" s="51">
        <f t="shared" si="30"/>
        <v>4</v>
      </c>
      <c r="G667" s="51">
        <f t="shared" si="31"/>
        <v>6</v>
      </c>
      <c r="H667" s="51">
        <f t="shared" si="32"/>
        <v>2</v>
      </c>
    </row>
    <row r="668" spans="2:8" x14ac:dyDescent="0.5">
      <c r="B668" s="1">
        <v>45331</v>
      </c>
      <c r="C668">
        <v>194.52998352050781</v>
      </c>
      <c r="D668">
        <v>277.04458618164063</v>
      </c>
      <c r="F668" s="51">
        <f t="shared" si="30"/>
        <v>5</v>
      </c>
      <c r="G668" s="51">
        <f t="shared" si="31"/>
        <v>6</v>
      </c>
      <c r="H668" s="51">
        <f t="shared" si="32"/>
        <v>2</v>
      </c>
    </row>
    <row r="669" spans="2:8" x14ac:dyDescent="0.5">
      <c r="B669" s="1">
        <v>45334</v>
      </c>
      <c r="C669">
        <v>156.3873291015625</v>
      </c>
      <c r="D669">
        <v>184.25248718261719</v>
      </c>
      <c r="F669" s="51">
        <f t="shared" si="30"/>
        <v>1</v>
      </c>
      <c r="G669" s="51">
        <f t="shared" si="31"/>
        <v>7</v>
      </c>
      <c r="H669" s="51">
        <f t="shared" si="32"/>
        <v>2</v>
      </c>
    </row>
    <row r="670" spans="2:8" x14ac:dyDescent="0.5">
      <c r="B670" s="1">
        <v>45335</v>
      </c>
      <c r="C670">
        <v>187.85829162597656</v>
      </c>
      <c r="D670">
        <v>262.19204711914063</v>
      </c>
      <c r="F670" s="51">
        <f t="shared" si="30"/>
        <v>2</v>
      </c>
      <c r="G670" s="51">
        <f t="shared" si="31"/>
        <v>7</v>
      </c>
      <c r="H670" s="51">
        <f t="shared" si="32"/>
        <v>2</v>
      </c>
    </row>
    <row r="671" spans="2:8" x14ac:dyDescent="0.5">
      <c r="B671" s="1">
        <v>45336</v>
      </c>
      <c r="C671">
        <v>135.80937194824219</v>
      </c>
      <c r="D671">
        <v>153.05107116699219</v>
      </c>
      <c r="F671" s="51">
        <f t="shared" si="30"/>
        <v>3</v>
      </c>
      <c r="G671" s="51">
        <f t="shared" si="31"/>
        <v>7</v>
      </c>
      <c r="H671" s="51">
        <f t="shared" si="32"/>
        <v>2</v>
      </c>
    </row>
    <row r="672" spans="2:8" x14ac:dyDescent="0.5">
      <c r="B672" s="1">
        <v>45337</v>
      </c>
      <c r="C672">
        <v>214.80815124511719</v>
      </c>
      <c r="D672">
        <v>247.95962524414063</v>
      </c>
      <c r="F672" s="51">
        <f t="shared" si="30"/>
        <v>4</v>
      </c>
      <c r="G672" s="51">
        <f t="shared" si="31"/>
        <v>7</v>
      </c>
      <c r="H672" s="51">
        <f t="shared" si="32"/>
        <v>2</v>
      </c>
    </row>
    <row r="673" spans="2:8" x14ac:dyDescent="0.5">
      <c r="B673" s="1">
        <v>45338</v>
      </c>
      <c r="C673">
        <v>160.93446350097656</v>
      </c>
      <c r="D673">
        <v>133.69923400878906</v>
      </c>
      <c r="F673" s="51">
        <f t="shared" si="30"/>
        <v>5</v>
      </c>
      <c r="G673" s="51">
        <f t="shared" si="31"/>
        <v>7</v>
      </c>
      <c r="H673" s="51">
        <f t="shared" si="32"/>
        <v>2</v>
      </c>
    </row>
    <row r="674" spans="2:8" x14ac:dyDescent="0.5">
      <c r="B674" s="1">
        <v>45341</v>
      </c>
      <c r="C674">
        <v>167.81730651855469</v>
      </c>
      <c r="D674">
        <v>218.21836853027344</v>
      </c>
      <c r="F674" s="51">
        <f t="shared" si="30"/>
        <v>1</v>
      </c>
      <c r="G674" s="51">
        <f t="shared" si="31"/>
        <v>8</v>
      </c>
      <c r="H674" s="51">
        <f t="shared" si="32"/>
        <v>2</v>
      </c>
    </row>
    <row r="675" spans="2:8" x14ac:dyDescent="0.5">
      <c r="B675" s="1">
        <v>45342</v>
      </c>
      <c r="C675">
        <v>170.21098327636719</v>
      </c>
      <c r="D675">
        <v>221.89848327636719</v>
      </c>
      <c r="F675" s="51">
        <f t="shared" si="30"/>
        <v>2</v>
      </c>
      <c r="G675" s="51">
        <f t="shared" si="31"/>
        <v>8</v>
      </c>
      <c r="H675" s="51">
        <f t="shared" si="32"/>
        <v>2</v>
      </c>
    </row>
    <row r="676" spans="2:8" x14ac:dyDescent="0.5">
      <c r="B676" s="1">
        <v>45343</v>
      </c>
      <c r="C676">
        <v>193.75396728515625</v>
      </c>
      <c r="D676">
        <v>236.77378845214844</v>
      </c>
      <c r="F676" s="51">
        <f t="shared" si="30"/>
        <v>3</v>
      </c>
      <c r="G676" s="51">
        <f t="shared" si="31"/>
        <v>8</v>
      </c>
      <c r="H676" s="51">
        <f t="shared" si="32"/>
        <v>2</v>
      </c>
    </row>
    <row r="677" spans="2:8" x14ac:dyDescent="0.5">
      <c r="B677" s="1">
        <v>45344</v>
      </c>
      <c r="C677">
        <v>219.58306884765625</v>
      </c>
      <c r="D677">
        <v>125.08982849121094</v>
      </c>
      <c r="F677" s="51">
        <f t="shared" si="30"/>
        <v>4</v>
      </c>
      <c r="G677" s="51">
        <f t="shared" si="31"/>
        <v>8</v>
      </c>
      <c r="H677" s="51">
        <f t="shared" si="32"/>
        <v>2</v>
      </c>
    </row>
    <row r="678" spans="2:8" x14ac:dyDescent="0.5">
      <c r="B678" s="1">
        <v>45345</v>
      </c>
      <c r="C678">
        <v>167.06863403320313</v>
      </c>
      <c r="D678">
        <v>149.32461547851563</v>
      </c>
      <c r="F678" s="51">
        <f t="shared" si="30"/>
        <v>5</v>
      </c>
      <c r="G678" s="51">
        <f t="shared" si="31"/>
        <v>8</v>
      </c>
      <c r="H678" s="51">
        <f t="shared" si="32"/>
        <v>2</v>
      </c>
    </row>
    <row r="679" spans="2:8" x14ac:dyDescent="0.5">
      <c r="B679" s="1">
        <v>45348</v>
      </c>
      <c r="C679">
        <v>200.9716796875</v>
      </c>
      <c r="D679">
        <v>276.34906005859375</v>
      </c>
      <c r="F679" s="51">
        <f t="shared" si="30"/>
        <v>1</v>
      </c>
      <c r="G679" s="51">
        <f t="shared" si="31"/>
        <v>9</v>
      </c>
      <c r="H679" s="51">
        <f t="shared" si="32"/>
        <v>2</v>
      </c>
    </row>
    <row r="680" spans="2:8" x14ac:dyDescent="0.5">
      <c r="B680" s="1">
        <v>45349</v>
      </c>
      <c r="C680">
        <v>166.86441040039063</v>
      </c>
      <c r="D680">
        <v>98.5782470703125</v>
      </c>
      <c r="F680" s="51">
        <f t="shared" si="30"/>
        <v>2</v>
      </c>
      <c r="G680" s="51">
        <f t="shared" si="31"/>
        <v>9</v>
      </c>
      <c r="H680" s="51">
        <f t="shared" si="32"/>
        <v>2</v>
      </c>
    </row>
    <row r="681" spans="2:8" x14ac:dyDescent="0.5">
      <c r="B681" s="1">
        <v>45350</v>
      </c>
      <c r="C681">
        <v>177.458984375</v>
      </c>
      <c r="D681">
        <v>188.70693969726563</v>
      </c>
      <c r="F681" s="51">
        <f t="shared" si="30"/>
        <v>3</v>
      </c>
      <c r="G681" s="51">
        <f t="shared" si="31"/>
        <v>9</v>
      </c>
      <c r="H681" s="51">
        <f t="shared" si="32"/>
        <v>2</v>
      </c>
    </row>
    <row r="682" spans="2:8" x14ac:dyDescent="0.5">
      <c r="B682" s="1">
        <v>45351</v>
      </c>
      <c r="C682">
        <v>153.25045776367188</v>
      </c>
      <c r="D682">
        <v>141.02653503417969</v>
      </c>
      <c r="F682" s="51">
        <f t="shared" si="30"/>
        <v>4</v>
      </c>
      <c r="G682" s="51">
        <f t="shared" si="31"/>
        <v>9</v>
      </c>
      <c r="H682" s="51">
        <f t="shared" si="32"/>
        <v>2</v>
      </c>
    </row>
    <row r="683" spans="2:8" x14ac:dyDescent="0.5">
      <c r="B683" s="1">
        <v>45352</v>
      </c>
      <c r="C683">
        <v>155.183349609375</v>
      </c>
      <c r="D683">
        <v>130.90481567382813</v>
      </c>
      <c r="F683" s="51">
        <f t="shared" si="30"/>
        <v>5</v>
      </c>
      <c r="G683" s="51">
        <f t="shared" si="31"/>
        <v>9</v>
      </c>
      <c r="H683" s="51">
        <f t="shared" si="32"/>
        <v>3</v>
      </c>
    </row>
    <row r="684" spans="2:8" x14ac:dyDescent="0.5">
      <c r="B684" s="1">
        <v>45355</v>
      </c>
      <c r="C684">
        <v>170.75091552734375</v>
      </c>
      <c r="D684">
        <v>177.03433227539063</v>
      </c>
      <c r="F684" s="51">
        <f t="shared" si="30"/>
        <v>1</v>
      </c>
      <c r="G684" s="51">
        <f t="shared" si="31"/>
        <v>10</v>
      </c>
      <c r="H684" s="51">
        <f t="shared" si="32"/>
        <v>3</v>
      </c>
    </row>
    <row r="685" spans="2:8" x14ac:dyDescent="0.5">
      <c r="B685" s="1">
        <v>45356</v>
      </c>
      <c r="C685">
        <v>83.456169128417969</v>
      </c>
      <c r="D685">
        <v>102.39910888671875</v>
      </c>
      <c r="F685" s="51">
        <f t="shared" si="30"/>
        <v>2</v>
      </c>
      <c r="G685" s="51">
        <f t="shared" si="31"/>
        <v>10</v>
      </c>
      <c r="H685" s="51">
        <f t="shared" si="32"/>
        <v>3</v>
      </c>
    </row>
    <row r="686" spans="2:8" x14ac:dyDescent="0.5">
      <c r="B686" s="1">
        <v>45357</v>
      </c>
      <c r="C686">
        <v>108.01850891113281</v>
      </c>
      <c r="D686">
        <v>95.720909118652344</v>
      </c>
      <c r="F686" s="51">
        <f t="shared" si="30"/>
        <v>3</v>
      </c>
      <c r="G686" s="51">
        <f t="shared" si="31"/>
        <v>10</v>
      </c>
      <c r="H686" s="51">
        <f t="shared" si="32"/>
        <v>3</v>
      </c>
    </row>
    <row r="687" spans="2:8" x14ac:dyDescent="0.5">
      <c r="B687" s="1">
        <v>45358</v>
      </c>
      <c r="C687">
        <v>122.23496246337891</v>
      </c>
      <c r="D687">
        <v>146.23046875</v>
      </c>
      <c r="F687" s="51">
        <f t="shared" si="30"/>
        <v>4</v>
      </c>
      <c r="G687" s="51">
        <f t="shared" si="31"/>
        <v>10</v>
      </c>
      <c r="H687" s="51">
        <f t="shared" si="32"/>
        <v>3</v>
      </c>
    </row>
    <row r="688" spans="2:8" x14ac:dyDescent="0.5">
      <c r="B688" s="1">
        <v>45359</v>
      </c>
      <c r="C688">
        <v>183.72224426269531</v>
      </c>
      <c r="D688">
        <v>177.60652160644531</v>
      </c>
      <c r="F688" s="51">
        <f t="shared" si="30"/>
        <v>5</v>
      </c>
      <c r="G688" s="51">
        <f t="shared" si="31"/>
        <v>10</v>
      </c>
      <c r="H688" s="51">
        <f t="shared" si="32"/>
        <v>3</v>
      </c>
    </row>
    <row r="689" spans="2:8" x14ac:dyDescent="0.5">
      <c r="B689" s="1">
        <v>45362</v>
      </c>
      <c r="C689">
        <v>155.80584716796875</v>
      </c>
      <c r="D689">
        <v>202.59947204589844</v>
      </c>
      <c r="F689" s="51">
        <f t="shared" si="30"/>
        <v>1</v>
      </c>
      <c r="G689" s="51">
        <f t="shared" si="31"/>
        <v>11</v>
      </c>
      <c r="H689" s="51">
        <f t="shared" si="32"/>
        <v>3</v>
      </c>
    </row>
    <row r="690" spans="2:8" x14ac:dyDescent="0.5">
      <c r="B690" s="1">
        <v>45363</v>
      </c>
      <c r="C690">
        <v>199.55227661132813</v>
      </c>
      <c r="D690">
        <v>172.4129638671875</v>
      </c>
      <c r="F690" s="51">
        <f t="shared" si="30"/>
        <v>2</v>
      </c>
      <c r="G690" s="51">
        <f t="shared" si="31"/>
        <v>11</v>
      </c>
      <c r="H690" s="51">
        <f t="shared" si="32"/>
        <v>3</v>
      </c>
    </row>
    <row r="691" spans="2:8" x14ac:dyDescent="0.5">
      <c r="B691" s="1">
        <v>45364</v>
      </c>
      <c r="C691">
        <v>149.75440979003906</v>
      </c>
      <c r="D691">
        <v>179.15214538574219</v>
      </c>
      <c r="F691" s="51">
        <f t="shared" si="30"/>
        <v>3</v>
      </c>
      <c r="G691" s="51">
        <f t="shared" si="31"/>
        <v>11</v>
      </c>
      <c r="H691" s="51">
        <f t="shared" si="32"/>
        <v>3</v>
      </c>
    </row>
    <row r="692" spans="2:8" x14ac:dyDescent="0.5">
      <c r="B692" s="1">
        <v>45365</v>
      </c>
      <c r="C692">
        <v>187.15071105957031</v>
      </c>
      <c r="D692">
        <v>248.76618957519531</v>
      </c>
      <c r="F692" s="51">
        <f t="shared" si="30"/>
        <v>4</v>
      </c>
      <c r="G692" s="51">
        <f t="shared" si="31"/>
        <v>11</v>
      </c>
      <c r="H692" s="51">
        <f t="shared" si="32"/>
        <v>3</v>
      </c>
    </row>
    <row r="693" spans="2:8" x14ac:dyDescent="0.5">
      <c r="B693" s="1">
        <v>45366</v>
      </c>
      <c r="C693">
        <v>138.02365112304688</v>
      </c>
      <c r="D693">
        <v>183.46507263183594</v>
      </c>
      <c r="F693" s="51">
        <f t="shared" si="30"/>
        <v>5</v>
      </c>
      <c r="G693" s="51">
        <f t="shared" si="31"/>
        <v>11</v>
      </c>
      <c r="H693" s="51">
        <f t="shared" si="32"/>
        <v>3</v>
      </c>
    </row>
    <row r="694" spans="2:8" x14ac:dyDescent="0.5">
      <c r="B694" s="1">
        <v>45369</v>
      </c>
      <c r="C694">
        <v>147.65321350097656</v>
      </c>
      <c r="D694">
        <v>127.99888610839844</v>
      </c>
      <c r="F694" s="51">
        <f t="shared" si="30"/>
        <v>1</v>
      </c>
      <c r="G694" s="51">
        <f t="shared" si="31"/>
        <v>12</v>
      </c>
      <c r="H694" s="51">
        <f t="shared" si="32"/>
        <v>3</v>
      </c>
    </row>
    <row r="695" spans="2:8" x14ac:dyDescent="0.5">
      <c r="B695" s="1">
        <v>45370</v>
      </c>
      <c r="C695">
        <v>183.30413818359375</v>
      </c>
      <c r="D695">
        <v>221.89848327636719</v>
      </c>
      <c r="F695" s="51">
        <f t="shared" si="30"/>
        <v>2</v>
      </c>
      <c r="G695" s="51">
        <f t="shared" si="31"/>
        <v>12</v>
      </c>
      <c r="H695" s="51">
        <f t="shared" si="32"/>
        <v>3</v>
      </c>
    </row>
    <row r="696" spans="2:8" x14ac:dyDescent="0.5">
      <c r="B696" s="1">
        <v>45371</v>
      </c>
      <c r="C696">
        <v>116.02689361572266</v>
      </c>
      <c r="D696">
        <v>138.80369567871094</v>
      </c>
      <c r="F696" s="51">
        <f t="shared" si="30"/>
        <v>3</v>
      </c>
      <c r="G696" s="51">
        <f t="shared" si="31"/>
        <v>12</v>
      </c>
      <c r="H696" s="51">
        <f t="shared" si="32"/>
        <v>3</v>
      </c>
    </row>
    <row r="697" spans="2:8" x14ac:dyDescent="0.5">
      <c r="B697" s="1">
        <v>45372</v>
      </c>
      <c r="C697">
        <v>130.513916015625</v>
      </c>
      <c r="D697">
        <v>148.69964599609375</v>
      </c>
      <c r="F697" s="51">
        <f t="shared" si="30"/>
        <v>4</v>
      </c>
      <c r="G697" s="51">
        <f t="shared" si="31"/>
        <v>12</v>
      </c>
      <c r="H697" s="51">
        <f t="shared" si="32"/>
        <v>3</v>
      </c>
    </row>
    <row r="698" spans="2:8" x14ac:dyDescent="0.5">
      <c r="B698" s="1">
        <v>45373</v>
      </c>
      <c r="C698">
        <v>125.00255584716797</v>
      </c>
      <c r="D698">
        <v>135.94667053222656</v>
      </c>
      <c r="F698" s="51">
        <f t="shared" si="30"/>
        <v>5</v>
      </c>
      <c r="G698" s="51">
        <f t="shared" si="31"/>
        <v>12</v>
      </c>
      <c r="H698" s="51">
        <f t="shared" si="32"/>
        <v>3</v>
      </c>
    </row>
    <row r="699" spans="2:8" x14ac:dyDescent="0.5">
      <c r="B699" s="1">
        <v>45376</v>
      </c>
      <c r="C699">
        <v>187.99307250976563</v>
      </c>
      <c r="D699">
        <v>245.5775146484375</v>
      </c>
      <c r="F699" s="51">
        <f t="shared" si="30"/>
        <v>1</v>
      </c>
      <c r="G699" s="51">
        <f t="shared" si="31"/>
        <v>13</v>
      </c>
      <c r="H699" s="51">
        <f t="shared" si="32"/>
        <v>3</v>
      </c>
    </row>
    <row r="700" spans="2:8" x14ac:dyDescent="0.5">
      <c r="B700" s="1">
        <v>45377</v>
      </c>
      <c r="C700">
        <v>165.62838745117188</v>
      </c>
      <c r="D700">
        <v>203.22285461425781</v>
      </c>
      <c r="F700" s="51">
        <f t="shared" si="30"/>
        <v>2</v>
      </c>
      <c r="G700" s="51">
        <f t="shared" si="31"/>
        <v>13</v>
      </c>
      <c r="H700" s="51">
        <f t="shared" si="32"/>
        <v>3</v>
      </c>
    </row>
    <row r="701" spans="2:8" x14ac:dyDescent="0.5">
      <c r="B701" s="1">
        <v>45378</v>
      </c>
      <c r="C701">
        <v>126.74172210693359</v>
      </c>
      <c r="D701">
        <v>149.32461547851563</v>
      </c>
      <c r="F701" s="51">
        <f t="shared" si="30"/>
        <v>3</v>
      </c>
      <c r="G701" s="51">
        <f t="shared" si="31"/>
        <v>13</v>
      </c>
      <c r="H701" s="51">
        <f t="shared" si="32"/>
        <v>3</v>
      </c>
    </row>
    <row r="702" spans="2:8" x14ac:dyDescent="0.5">
      <c r="B702" s="1">
        <v>45384</v>
      </c>
      <c r="C702">
        <v>197.96221923828125</v>
      </c>
      <c r="D702">
        <v>249.98030090332031</v>
      </c>
      <c r="F702" s="51">
        <f t="shared" si="30"/>
        <v>2</v>
      </c>
      <c r="G702" s="51">
        <f t="shared" si="31"/>
        <v>14</v>
      </c>
      <c r="H702" s="51">
        <f t="shared" si="32"/>
        <v>4</v>
      </c>
    </row>
    <row r="703" spans="2:8" x14ac:dyDescent="0.5">
      <c r="B703" s="1">
        <v>45385</v>
      </c>
      <c r="C703">
        <v>181.86647033691406</v>
      </c>
      <c r="D703">
        <v>194.25714111328125</v>
      </c>
      <c r="F703" s="51">
        <f t="shared" si="30"/>
        <v>3</v>
      </c>
      <c r="G703" s="51">
        <f t="shared" si="31"/>
        <v>14</v>
      </c>
      <c r="H703" s="51">
        <f t="shared" si="32"/>
        <v>4</v>
      </c>
    </row>
    <row r="704" spans="2:8" x14ac:dyDescent="0.5">
      <c r="B704" s="1">
        <v>45386</v>
      </c>
      <c r="C704">
        <v>160.98458862304688</v>
      </c>
      <c r="D704">
        <v>172.83438110351563</v>
      </c>
      <c r="F704" s="51">
        <f t="shared" si="30"/>
        <v>4</v>
      </c>
      <c r="G704" s="51">
        <f t="shared" si="31"/>
        <v>14</v>
      </c>
      <c r="H704" s="51">
        <f t="shared" si="32"/>
        <v>4</v>
      </c>
    </row>
    <row r="705" spans="2:8" x14ac:dyDescent="0.5">
      <c r="B705" s="1">
        <v>45387</v>
      </c>
      <c r="C705">
        <v>142.04835510253906</v>
      </c>
      <c r="D705">
        <v>158.60446166992188</v>
      </c>
      <c r="F705" s="51">
        <f t="shared" si="30"/>
        <v>5</v>
      </c>
      <c r="G705" s="51">
        <f t="shared" si="31"/>
        <v>14</v>
      </c>
      <c r="H705" s="51">
        <f t="shared" si="32"/>
        <v>4</v>
      </c>
    </row>
    <row r="706" spans="2:8" x14ac:dyDescent="0.5">
      <c r="B706" s="1">
        <v>45390</v>
      </c>
      <c r="C706">
        <v>126.32672882080078</v>
      </c>
      <c r="D706">
        <v>153.92408752441406</v>
      </c>
      <c r="F706" s="51">
        <f t="shared" si="30"/>
        <v>1</v>
      </c>
      <c r="G706" s="51">
        <f t="shared" si="31"/>
        <v>15</v>
      </c>
      <c r="H706" s="51">
        <f t="shared" si="32"/>
        <v>4</v>
      </c>
    </row>
    <row r="707" spans="2:8" x14ac:dyDescent="0.5">
      <c r="B707" s="1">
        <v>45391</v>
      </c>
      <c r="C707">
        <v>171.76275634765625</v>
      </c>
      <c r="D707">
        <v>159.00306701660156</v>
      </c>
      <c r="F707" s="51">
        <f t="shared" si="30"/>
        <v>2</v>
      </c>
      <c r="G707" s="51">
        <f t="shared" si="31"/>
        <v>15</v>
      </c>
      <c r="H707" s="51">
        <f t="shared" si="32"/>
        <v>4</v>
      </c>
    </row>
    <row r="708" spans="2:8" x14ac:dyDescent="0.5">
      <c r="B708" s="1">
        <v>45392</v>
      </c>
      <c r="C708">
        <v>208.52494812011719</v>
      </c>
      <c r="D708">
        <v>261.3387451171875</v>
      </c>
      <c r="F708" s="51">
        <f t="shared" si="30"/>
        <v>3</v>
      </c>
      <c r="G708" s="51">
        <f t="shared" si="31"/>
        <v>15</v>
      </c>
      <c r="H708" s="51">
        <f t="shared" si="32"/>
        <v>4</v>
      </c>
    </row>
    <row r="709" spans="2:8" x14ac:dyDescent="0.5">
      <c r="B709" s="1">
        <v>45393</v>
      </c>
      <c r="C709">
        <v>123.34028625488281</v>
      </c>
      <c r="D709">
        <v>117.10536956787109</v>
      </c>
      <c r="F709" s="51">
        <f t="shared" si="30"/>
        <v>4</v>
      </c>
      <c r="G709" s="51">
        <f t="shared" si="31"/>
        <v>15</v>
      </c>
      <c r="H709" s="51">
        <f t="shared" si="32"/>
        <v>4</v>
      </c>
    </row>
    <row r="710" spans="2:8" x14ac:dyDescent="0.5">
      <c r="B710" s="1">
        <v>45394</v>
      </c>
      <c r="C710">
        <v>161.32633972167969</v>
      </c>
      <c r="D710">
        <v>160.82977294921875</v>
      </c>
      <c r="F710" s="51">
        <f t="shared" ref="F710:F773" si="33">WEEKDAY(B710,2)</f>
        <v>5</v>
      </c>
      <c r="G710" s="51">
        <f t="shared" si="31"/>
        <v>15</v>
      </c>
      <c r="H710" s="51">
        <f t="shared" si="32"/>
        <v>4</v>
      </c>
    </row>
    <row r="711" spans="2:8" x14ac:dyDescent="0.5">
      <c r="B711" s="1">
        <v>45397</v>
      </c>
      <c r="C711">
        <v>230.79364013671875</v>
      </c>
      <c r="D711">
        <v>230.08323669433594</v>
      </c>
      <c r="F711" s="51">
        <f t="shared" si="33"/>
        <v>1</v>
      </c>
      <c r="G711" s="51">
        <f t="shared" ref="G711:G774" si="34">WEEKNUM(B711)</f>
        <v>16</v>
      </c>
      <c r="H711" s="51">
        <f t="shared" ref="H711:H774" si="35">MONTH(B711)</f>
        <v>4</v>
      </c>
    </row>
    <row r="712" spans="2:8" x14ac:dyDescent="0.5">
      <c r="B712" s="1">
        <v>45398</v>
      </c>
      <c r="C712">
        <v>340.54434204101563</v>
      </c>
      <c r="D712">
        <v>283.94219970703125</v>
      </c>
      <c r="F712" s="51">
        <f t="shared" si="33"/>
        <v>2</v>
      </c>
      <c r="G712" s="51">
        <f t="shared" si="34"/>
        <v>16</v>
      </c>
      <c r="H712" s="51">
        <f t="shared" si="35"/>
        <v>4</v>
      </c>
    </row>
    <row r="713" spans="2:8" x14ac:dyDescent="0.5">
      <c r="B713" s="1">
        <v>45399</v>
      </c>
      <c r="C713">
        <v>227.49627685546875</v>
      </c>
      <c r="D713">
        <v>221.26441955566406</v>
      </c>
      <c r="F713" s="51">
        <f t="shared" si="33"/>
        <v>3</v>
      </c>
      <c r="G713" s="51">
        <f t="shared" si="34"/>
        <v>16</v>
      </c>
      <c r="H713" s="51">
        <f t="shared" si="35"/>
        <v>4</v>
      </c>
    </row>
    <row r="714" spans="2:8" x14ac:dyDescent="0.5">
      <c r="B714" s="1">
        <v>45400</v>
      </c>
      <c r="C714">
        <v>149.43914794921875</v>
      </c>
      <c r="D714">
        <v>124.1492919921875</v>
      </c>
      <c r="F714" s="51">
        <f t="shared" si="33"/>
        <v>4</v>
      </c>
      <c r="G714" s="51">
        <f t="shared" si="34"/>
        <v>16</v>
      </c>
      <c r="H714" s="51">
        <f t="shared" si="35"/>
        <v>4</v>
      </c>
    </row>
    <row r="715" spans="2:8" x14ac:dyDescent="0.5">
      <c r="B715" s="1">
        <v>45401</v>
      </c>
      <c r="C715">
        <v>208.11943054199219</v>
      </c>
      <c r="D715">
        <v>184.42562866210938</v>
      </c>
      <c r="F715" s="51">
        <f t="shared" si="33"/>
        <v>5</v>
      </c>
      <c r="G715" s="51">
        <f t="shared" si="34"/>
        <v>16</v>
      </c>
      <c r="H715" s="51">
        <f t="shared" si="35"/>
        <v>4</v>
      </c>
    </row>
    <row r="716" spans="2:8" x14ac:dyDescent="0.5">
      <c r="B716" s="1">
        <v>45404</v>
      </c>
      <c r="C716">
        <v>162.91316223144531</v>
      </c>
      <c r="D716">
        <v>81.205856323242188</v>
      </c>
      <c r="F716" s="51">
        <f t="shared" si="33"/>
        <v>1</v>
      </c>
      <c r="G716" s="51">
        <f t="shared" si="34"/>
        <v>17</v>
      </c>
      <c r="H716" s="51">
        <f t="shared" si="35"/>
        <v>4</v>
      </c>
    </row>
    <row r="717" spans="2:8" x14ac:dyDescent="0.5">
      <c r="B717" s="1">
        <v>45405</v>
      </c>
      <c r="C717">
        <v>148.32392883300781</v>
      </c>
      <c r="D717">
        <v>110.90053558349609</v>
      </c>
      <c r="F717" s="51">
        <f t="shared" si="33"/>
        <v>2</v>
      </c>
      <c r="G717" s="51">
        <f t="shared" si="34"/>
        <v>17</v>
      </c>
      <c r="H717" s="51">
        <f t="shared" si="35"/>
        <v>4</v>
      </c>
    </row>
    <row r="718" spans="2:8" x14ac:dyDescent="0.5">
      <c r="B718" s="1">
        <v>45406</v>
      </c>
      <c r="C718">
        <v>139.23226928710938</v>
      </c>
      <c r="D718">
        <v>150.37066650390625</v>
      </c>
      <c r="F718" s="51">
        <f t="shared" si="33"/>
        <v>3</v>
      </c>
      <c r="G718" s="51">
        <f t="shared" si="34"/>
        <v>17</v>
      </c>
      <c r="H718" s="51">
        <f t="shared" si="35"/>
        <v>4</v>
      </c>
    </row>
    <row r="719" spans="2:8" x14ac:dyDescent="0.5">
      <c r="B719" s="1">
        <v>45407</v>
      </c>
      <c r="C719">
        <v>172.40129089355469</v>
      </c>
      <c r="D719">
        <v>171.87063598632813</v>
      </c>
      <c r="F719" s="51">
        <f t="shared" si="33"/>
        <v>4</v>
      </c>
      <c r="G719" s="51">
        <f t="shared" si="34"/>
        <v>17</v>
      </c>
      <c r="H719" s="51">
        <f t="shared" si="35"/>
        <v>4</v>
      </c>
    </row>
    <row r="720" spans="2:8" x14ac:dyDescent="0.5">
      <c r="B720" s="1">
        <v>45408</v>
      </c>
      <c r="C720">
        <v>150.83494567871094</v>
      </c>
      <c r="D720">
        <v>138.80369567871094</v>
      </c>
      <c r="F720" s="51">
        <f t="shared" si="33"/>
        <v>5</v>
      </c>
      <c r="G720" s="51">
        <f t="shared" si="34"/>
        <v>17</v>
      </c>
      <c r="H720" s="51">
        <f t="shared" si="35"/>
        <v>4</v>
      </c>
    </row>
    <row r="721" spans="2:8" x14ac:dyDescent="0.5">
      <c r="B721" s="1">
        <v>45411</v>
      </c>
      <c r="C721">
        <v>191.10968017578125</v>
      </c>
      <c r="D721">
        <v>197.57777404785156</v>
      </c>
      <c r="F721" s="51">
        <f t="shared" si="33"/>
        <v>1</v>
      </c>
      <c r="G721" s="51">
        <f t="shared" si="34"/>
        <v>18</v>
      </c>
      <c r="H721" s="51">
        <f t="shared" si="35"/>
        <v>4</v>
      </c>
    </row>
    <row r="722" spans="2:8" x14ac:dyDescent="0.5">
      <c r="B722" s="1">
        <v>45412</v>
      </c>
      <c r="C722">
        <v>167.80361938476563</v>
      </c>
      <c r="D722">
        <v>123.91637420654297</v>
      </c>
      <c r="F722" s="51">
        <f t="shared" si="33"/>
        <v>2</v>
      </c>
      <c r="G722" s="51">
        <f t="shared" si="34"/>
        <v>18</v>
      </c>
      <c r="H722" s="51">
        <f t="shared" si="35"/>
        <v>4</v>
      </c>
    </row>
    <row r="723" spans="2:8" x14ac:dyDescent="0.5">
      <c r="B723" s="1">
        <v>45413</v>
      </c>
      <c r="C723">
        <v>130.75924682617188</v>
      </c>
      <c r="D723">
        <v>111.734375</v>
      </c>
      <c r="F723" s="51">
        <f t="shared" si="33"/>
        <v>3</v>
      </c>
      <c r="G723" s="51">
        <f t="shared" si="34"/>
        <v>18</v>
      </c>
      <c r="H723" s="51">
        <f t="shared" si="35"/>
        <v>5</v>
      </c>
    </row>
    <row r="724" spans="2:8" x14ac:dyDescent="0.5">
      <c r="B724" s="1">
        <v>45414</v>
      </c>
      <c r="C724">
        <v>137.77406311035156</v>
      </c>
      <c r="D724">
        <v>214.98257446289063</v>
      </c>
      <c r="F724" s="51">
        <f t="shared" si="33"/>
        <v>4</v>
      </c>
      <c r="G724" s="51">
        <f t="shared" si="34"/>
        <v>18</v>
      </c>
      <c r="H724" s="51">
        <f t="shared" si="35"/>
        <v>5</v>
      </c>
    </row>
    <row r="725" spans="2:8" x14ac:dyDescent="0.5">
      <c r="B725" s="1">
        <v>45415</v>
      </c>
      <c r="C725">
        <v>110.41893005371094</v>
      </c>
      <c r="D725">
        <v>127.45994567871094</v>
      </c>
      <c r="F725" s="51">
        <f t="shared" si="33"/>
        <v>5</v>
      </c>
      <c r="G725" s="51">
        <f t="shared" si="34"/>
        <v>18</v>
      </c>
      <c r="H725" s="51">
        <f t="shared" si="35"/>
        <v>5</v>
      </c>
    </row>
    <row r="726" spans="2:8" x14ac:dyDescent="0.5">
      <c r="B726" s="1">
        <v>45418</v>
      </c>
      <c r="C726">
        <v>93.616043090820313</v>
      </c>
      <c r="D726">
        <v>172.29763793945313</v>
      </c>
      <c r="F726" s="51">
        <f t="shared" si="33"/>
        <v>1</v>
      </c>
      <c r="G726" s="51">
        <f t="shared" si="34"/>
        <v>19</v>
      </c>
      <c r="H726" s="51">
        <f t="shared" si="35"/>
        <v>5</v>
      </c>
    </row>
    <row r="727" spans="2:8" x14ac:dyDescent="0.5">
      <c r="B727" s="1">
        <v>45419</v>
      </c>
      <c r="C727">
        <v>176.26507568359375</v>
      </c>
      <c r="D727">
        <v>133.30673217773438</v>
      </c>
      <c r="F727" s="51">
        <f t="shared" si="33"/>
        <v>2</v>
      </c>
      <c r="G727" s="51">
        <f t="shared" si="34"/>
        <v>19</v>
      </c>
      <c r="H727" s="51">
        <f t="shared" si="35"/>
        <v>5</v>
      </c>
    </row>
    <row r="728" spans="2:8" x14ac:dyDescent="0.5">
      <c r="B728" s="1">
        <v>45420</v>
      </c>
      <c r="C728">
        <v>163.58358764648438</v>
      </c>
      <c r="D728">
        <v>198.02580261230469</v>
      </c>
      <c r="F728" s="51">
        <f t="shared" si="33"/>
        <v>3</v>
      </c>
      <c r="G728" s="51">
        <f t="shared" si="34"/>
        <v>19</v>
      </c>
      <c r="H728" s="51">
        <f t="shared" si="35"/>
        <v>5</v>
      </c>
    </row>
    <row r="729" spans="2:8" x14ac:dyDescent="0.5">
      <c r="B729" s="1">
        <v>45421</v>
      </c>
      <c r="C729">
        <v>145.39895629882813</v>
      </c>
      <c r="D729">
        <v>126.04470825195313</v>
      </c>
      <c r="F729" s="51">
        <f t="shared" si="33"/>
        <v>4</v>
      </c>
      <c r="G729" s="51">
        <f t="shared" si="34"/>
        <v>19</v>
      </c>
      <c r="H729" s="51">
        <f t="shared" si="35"/>
        <v>5</v>
      </c>
    </row>
    <row r="730" spans="2:8" x14ac:dyDescent="0.5">
      <c r="B730" s="1">
        <v>45422</v>
      </c>
      <c r="C730">
        <v>185.27922058105469</v>
      </c>
      <c r="D730">
        <v>223.88957214355469</v>
      </c>
      <c r="F730" s="51">
        <f t="shared" si="33"/>
        <v>5</v>
      </c>
      <c r="G730" s="51">
        <f t="shared" si="34"/>
        <v>19</v>
      </c>
      <c r="H730" s="51">
        <f t="shared" si="35"/>
        <v>5</v>
      </c>
    </row>
    <row r="731" spans="2:8" x14ac:dyDescent="0.5">
      <c r="B731" s="1">
        <v>45425</v>
      </c>
      <c r="C731">
        <v>177.10758972167969</v>
      </c>
      <c r="D731">
        <v>235.41654968261719</v>
      </c>
      <c r="F731" s="51">
        <f t="shared" si="33"/>
        <v>1</v>
      </c>
      <c r="G731" s="51">
        <f t="shared" si="34"/>
        <v>20</v>
      </c>
      <c r="H731" s="51">
        <f t="shared" si="35"/>
        <v>5</v>
      </c>
    </row>
    <row r="732" spans="2:8" x14ac:dyDescent="0.5">
      <c r="B732" s="1">
        <v>45426</v>
      </c>
      <c r="C732">
        <v>154.67242431640625</v>
      </c>
      <c r="D732">
        <v>167.0460205078125</v>
      </c>
      <c r="F732" s="51">
        <f t="shared" si="33"/>
        <v>2</v>
      </c>
      <c r="G732" s="51">
        <f t="shared" si="34"/>
        <v>20</v>
      </c>
      <c r="H732" s="51">
        <f t="shared" si="35"/>
        <v>5</v>
      </c>
    </row>
    <row r="733" spans="2:8" x14ac:dyDescent="0.5">
      <c r="B733" s="1">
        <v>45427</v>
      </c>
      <c r="C733">
        <v>129.21363830566406</v>
      </c>
      <c r="D733">
        <v>81.9737548828125</v>
      </c>
      <c r="F733" s="51">
        <f t="shared" si="33"/>
        <v>3</v>
      </c>
      <c r="G733" s="51">
        <f t="shared" si="34"/>
        <v>20</v>
      </c>
      <c r="H733" s="51">
        <f t="shared" si="35"/>
        <v>5</v>
      </c>
    </row>
    <row r="734" spans="2:8" x14ac:dyDescent="0.5">
      <c r="B734" s="1">
        <v>45428</v>
      </c>
      <c r="C734">
        <v>124.90009307861328</v>
      </c>
      <c r="D734">
        <v>129.92936706542969</v>
      </c>
      <c r="F734" s="51">
        <f t="shared" si="33"/>
        <v>4</v>
      </c>
      <c r="G734" s="51">
        <f t="shared" si="34"/>
        <v>20</v>
      </c>
      <c r="H734" s="51">
        <f t="shared" si="35"/>
        <v>5</v>
      </c>
    </row>
    <row r="735" spans="2:8" x14ac:dyDescent="0.5">
      <c r="B735" s="1">
        <v>45429</v>
      </c>
      <c r="C735">
        <v>181.65693664550781</v>
      </c>
      <c r="D735">
        <v>170.44496154785156</v>
      </c>
      <c r="F735" s="51">
        <f t="shared" si="33"/>
        <v>5</v>
      </c>
      <c r="G735" s="51">
        <f t="shared" si="34"/>
        <v>20</v>
      </c>
      <c r="H735" s="51">
        <f t="shared" si="35"/>
        <v>5</v>
      </c>
    </row>
    <row r="736" spans="2:8" x14ac:dyDescent="0.5">
      <c r="B736" s="1">
        <v>45432</v>
      </c>
      <c r="C736">
        <v>135.07557678222656</v>
      </c>
      <c r="D736">
        <v>115.42268371582031</v>
      </c>
      <c r="F736" s="51">
        <f t="shared" si="33"/>
        <v>1</v>
      </c>
      <c r="G736" s="51">
        <f t="shared" si="34"/>
        <v>21</v>
      </c>
      <c r="H736" s="51">
        <f t="shared" si="35"/>
        <v>5</v>
      </c>
    </row>
    <row r="737" spans="2:8" x14ac:dyDescent="0.5">
      <c r="B737" s="1">
        <v>45433</v>
      </c>
      <c r="C737">
        <v>165.28404235839844</v>
      </c>
      <c r="D737">
        <v>151.04400634765625</v>
      </c>
      <c r="F737" s="51">
        <f t="shared" si="33"/>
        <v>2</v>
      </c>
      <c r="G737" s="51">
        <f t="shared" si="34"/>
        <v>21</v>
      </c>
      <c r="H737" s="51">
        <f t="shared" si="35"/>
        <v>5</v>
      </c>
    </row>
    <row r="738" spans="2:8" x14ac:dyDescent="0.5">
      <c r="B738" s="1">
        <v>45434</v>
      </c>
      <c r="C738">
        <v>140.05340576171875</v>
      </c>
      <c r="D738">
        <v>121.41071319580078</v>
      </c>
      <c r="F738" s="51">
        <f t="shared" si="33"/>
        <v>3</v>
      </c>
      <c r="G738" s="51">
        <f t="shared" si="34"/>
        <v>21</v>
      </c>
      <c r="H738" s="51">
        <f t="shared" si="35"/>
        <v>5</v>
      </c>
    </row>
    <row r="739" spans="2:8" x14ac:dyDescent="0.5">
      <c r="B739" s="1">
        <v>45435</v>
      </c>
      <c r="C739">
        <v>101.83300018310547</v>
      </c>
      <c r="D739">
        <v>83.604339599609375</v>
      </c>
      <c r="F739" s="51">
        <f t="shared" si="33"/>
        <v>4</v>
      </c>
      <c r="G739" s="51">
        <f t="shared" si="34"/>
        <v>21</v>
      </c>
      <c r="H739" s="51">
        <f t="shared" si="35"/>
        <v>5</v>
      </c>
    </row>
    <row r="740" spans="2:8" x14ac:dyDescent="0.5">
      <c r="B740" s="1">
        <v>45436</v>
      </c>
      <c r="C740">
        <v>116.63970947265625</v>
      </c>
      <c r="D740">
        <v>81.396476745605469</v>
      </c>
      <c r="F740" s="51">
        <f t="shared" si="33"/>
        <v>5</v>
      </c>
      <c r="G740" s="51">
        <f t="shared" si="34"/>
        <v>21</v>
      </c>
      <c r="H740" s="51">
        <f t="shared" si="35"/>
        <v>5</v>
      </c>
    </row>
    <row r="741" spans="2:8" x14ac:dyDescent="0.5">
      <c r="B741" s="1">
        <v>45439</v>
      </c>
      <c r="C741">
        <v>145.42979431152344</v>
      </c>
      <c r="D741">
        <v>64.436515808105469</v>
      </c>
      <c r="F741" s="51">
        <f t="shared" si="33"/>
        <v>1</v>
      </c>
      <c r="G741" s="51">
        <f t="shared" si="34"/>
        <v>22</v>
      </c>
      <c r="H741" s="51">
        <f t="shared" si="35"/>
        <v>5</v>
      </c>
    </row>
    <row r="742" spans="2:8" x14ac:dyDescent="0.5">
      <c r="B742" s="1">
        <v>45440</v>
      </c>
      <c r="C742">
        <v>143.45765686035156</v>
      </c>
      <c r="D742">
        <v>104.01169586181641</v>
      </c>
      <c r="F742" s="51">
        <f t="shared" si="33"/>
        <v>2</v>
      </c>
      <c r="G742" s="51">
        <f t="shared" si="34"/>
        <v>22</v>
      </c>
      <c r="H742" s="51">
        <f t="shared" si="35"/>
        <v>5</v>
      </c>
    </row>
    <row r="743" spans="2:8" x14ac:dyDescent="0.5">
      <c r="B743" s="1">
        <v>45441</v>
      </c>
      <c r="C743">
        <v>135.43717956542969</v>
      </c>
      <c r="D743">
        <v>112.51690673828125</v>
      </c>
      <c r="F743" s="51">
        <f t="shared" si="33"/>
        <v>3</v>
      </c>
      <c r="G743" s="51">
        <f t="shared" si="34"/>
        <v>22</v>
      </c>
      <c r="H743" s="51">
        <f t="shared" si="35"/>
        <v>5</v>
      </c>
    </row>
    <row r="744" spans="2:8" x14ac:dyDescent="0.5">
      <c r="B744" s="1">
        <v>45442</v>
      </c>
      <c r="C744">
        <v>93.575355529785156</v>
      </c>
      <c r="D744">
        <v>111.94478607177734</v>
      </c>
      <c r="F744" s="51">
        <f t="shared" si="33"/>
        <v>4</v>
      </c>
      <c r="G744" s="51">
        <f t="shared" si="34"/>
        <v>22</v>
      </c>
      <c r="H744" s="51">
        <f t="shared" si="35"/>
        <v>5</v>
      </c>
    </row>
    <row r="745" spans="2:8" x14ac:dyDescent="0.5">
      <c r="B745" s="1">
        <v>45443</v>
      </c>
      <c r="C745">
        <v>156.499267578125</v>
      </c>
      <c r="D745">
        <v>195.02192687988281</v>
      </c>
      <c r="F745" s="51">
        <f t="shared" si="33"/>
        <v>5</v>
      </c>
      <c r="G745" s="51">
        <f t="shared" si="34"/>
        <v>22</v>
      </c>
      <c r="H745" s="51">
        <f t="shared" si="35"/>
        <v>5</v>
      </c>
    </row>
    <row r="746" spans="2:8" x14ac:dyDescent="0.5">
      <c r="B746" s="1">
        <v>45446</v>
      </c>
      <c r="C746">
        <v>111.11338043212891</v>
      </c>
      <c r="D746">
        <v>83.078521728515625</v>
      </c>
      <c r="F746" s="51">
        <f t="shared" si="33"/>
        <v>1</v>
      </c>
      <c r="G746" s="51">
        <f t="shared" si="34"/>
        <v>23</v>
      </c>
      <c r="H746" s="51">
        <f t="shared" si="35"/>
        <v>6</v>
      </c>
    </row>
    <row r="747" spans="2:8" x14ac:dyDescent="0.5">
      <c r="B747" s="1">
        <v>45447</v>
      </c>
      <c r="C747">
        <v>110.21482086181641</v>
      </c>
      <c r="D747">
        <v>109.87557220458984</v>
      </c>
      <c r="F747" s="51">
        <f t="shared" si="33"/>
        <v>2</v>
      </c>
      <c r="G747" s="51">
        <f t="shared" si="34"/>
        <v>23</v>
      </c>
      <c r="H747" s="51">
        <f t="shared" si="35"/>
        <v>6</v>
      </c>
    </row>
    <row r="748" spans="2:8" x14ac:dyDescent="0.5">
      <c r="B748" s="1">
        <v>45448</v>
      </c>
      <c r="C748">
        <v>119.32062530517578</v>
      </c>
      <c r="D748">
        <v>135.94667053222656</v>
      </c>
      <c r="F748" s="51">
        <f t="shared" si="33"/>
        <v>3</v>
      </c>
      <c r="G748" s="51">
        <f t="shared" si="34"/>
        <v>23</v>
      </c>
      <c r="H748" s="51">
        <f t="shared" si="35"/>
        <v>6</v>
      </c>
    </row>
    <row r="749" spans="2:8" x14ac:dyDescent="0.5">
      <c r="B749" s="1">
        <v>45449</v>
      </c>
      <c r="C749">
        <v>115.90936279296875</v>
      </c>
      <c r="D749">
        <v>133.7977294921875</v>
      </c>
      <c r="F749" s="51">
        <f t="shared" si="33"/>
        <v>4</v>
      </c>
      <c r="G749" s="51">
        <f t="shared" si="34"/>
        <v>23</v>
      </c>
      <c r="H749" s="51">
        <f t="shared" si="35"/>
        <v>6</v>
      </c>
    </row>
    <row r="750" spans="2:8" x14ac:dyDescent="0.5">
      <c r="B750" s="1">
        <v>45450</v>
      </c>
      <c r="C750">
        <v>122.68769073486328</v>
      </c>
      <c r="D750">
        <v>166.78642272949219</v>
      </c>
      <c r="F750" s="51">
        <f t="shared" si="33"/>
        <v>5</v>
      </c>
      <c r="G750" s="51">
        <f t="shared" si="34"/>
        <v>23</v>
      </c>
      <c r="H750" s="51">
        <f t="shared" si="35"/>
        <v>6</v>
      </c>
    </row>
    <row r="751" spans="2:8" x14ac:dyDescent="0.5">
      <c r="B751" s="1">
        <v>45453</v>
      </c>
      <c r="C751">
        <v>107.28964233398438</v>
      </c>
      <c r="D751">
        <v>120.32931518554688</v>
      </c>
      <c r="F751" s="51">
        <f t="shared" si="33"/>
        <v>1</v>
      </c>
      <c r="G751" s="51">
        <f t="shared" si="34"/>
        <v>24</v>
      </c>
      <c r="H751" s="51">
        <f t="shared" si="35"/>
        <v>6</v>
      </c>
    </row>
    <row r="752" spans="2:8" x14ac:dyDescent="0.5">
      <c r="B752" s="1">
        <v>45454</v>
      </c>
      <c r="C752">
        <v>121.78558349609375</v>
      </c>
      <c r="D752">
        <v>133.55178833007813</v>
      </c>
      <c r="F752" s="51">
        <f t="shared" si="33"/>
        <v>2</v>
      </c>
      <c r="G752" s="51">
        <f t="shared" si="34"/>
        <v>24</v>
      </c>
      <c r="H752" s="51">
        <f t="shared" si="35"/>
        <v>6</v>
      </c>
    </row>
    <row r="753" spans="2:8" x14ac:dyDescent="0.5">
      <c r="B753" s="1">
        <v>45455</v>
      </c>
      <c r="C753">
        <v>117.67557525634766</v>
      </c>
      <c r="D753">
        <v>140.77604675292969</v>
      </c>
      <c r="F753" s="51">
        <f t="shared" si="33"/>
        <v>3</v>
      </c>
      <c r="G753" s="51">
        <f t="shared" si="34"/>
        <v>24</v>
      </c>
      <c r="H753" s="51">
        <f t="shared" si="35"/>
        <v>6</v>
      </c>
    </row>
    <row r="754" spans="2:8" x14ac:dyDescent="0.5">
      <c r="B754" s="1">
        <v>45456</v>
      </c>
      <c r="C754">
        <v>133.47343444824219</v>
      </c>
      <c r="D754">
        <v>157.25578308105469</v>
      </c>
      <c r="F754" s="51">
        <f t="shared" si="33"/>
        <v>4</v>
      </c>
      <c r="G754" s="51">
        <f t="shared" si="34"/>
        <v>24</v>
      </c>
      <c r="H754" s="51">
        <f t="shared" si="35"/>
        <v>6</v>
      </c>
    </row>
    <row r="755" spans="2:8" x14ac:dyDescent="0.5">
      <c r="B755" s="1">
        <v>45457</v>
      </c>
      <c r="C755">
        <v>90.137893676757813</v>
      </c>
      <c r="D755">
        <v>67.395332336425781</v>
      </c>
      <c r="F755" s="51">
        <f t="shared" si="33"/>
        <v>5</v>
      </c>
      <c r="G755" s="51">
        <f t="shared" si="34"/>
        <v>24</v>
      </c>
      <c r="H755" s="51">
        <f t="shared" si="35"/>
        <v>6</v>
      </c>
    </row>
    <row r="756" spans="2:8" x14ac:dyDescent="0.5">
      <c r="B756" s="1">
        <v>45460</v>
      </c>
      <c r="C756">
        <v>120.9456787109375</v>
      </c>
      <c r="D756">
        <v>133.97044372558594</v>
      </c>
      <c r="F756" s="51">
        <f t="shared" si="33"/>
        <v>1</v>
      </c>
      <c r="G756" s="51">
        <f t="shared" si="34"/>
        <v>25</v>
      </c>
      <c r="H756" s="51">
        <f t="shared" si="35"/>
        <v>6</v>
      </c>
    </row>
    <row r="757" spans="2:8" x14ac:dyDescent="0.5">
      <c r="B757" s="1">
        <v>45461</v>
      </c>
      <c r="C757">
        <v>142.94383239746094</v>
      </c>
      <c r="D757">
        <v>148.69964599609375</v>
      </c>
      <c r="F757" s="51">
        <f t="shared" si="33"/>
        <v>2</v>
      </c>
      <c r="G757" s="51">
        <f t="shared" si="34"/>
        <v>25</v>
      </c>
      <c r="H757" s="51">
        <f t="shared" si="35"/>
        <v>6</v>
      </c>
    </row>
    <row r="758" spans="2:8" x14ac:dyDescent="0.5">
      <c r="B758" s="1">
        <v>45462</v>
      </c>
      <c r="C758">
        <v>114.88674163818359</v>
      </c>
      <c r="D758">
        <v>89.081306457519531</v>
      </c>
      <c r="F758" s="51">
        <f t="shared" si="33"/>
        <v>3</v>
      </c>
      <c r="G758" s="51">
        <f t="shared" si="34"/>
        <v>25</v>
      </c>
      <c r="H758" s="51">
        <f t="shared" si="35"/>
        <v>6</v>
      </c>
    </row>
    <row r="759" spans="2:8" x14ac:dyDescent="0.5">
      <c r="B759" s="1">
        <v>45463</v>
      </c>
      <c r="C759">
        <v>177.00743103027344</v>
      </c>
      <c r="D759">
        <v>151.25364685058594</v>
      </c>
      <c r="F759" s="51">
        <f t="shared" si="33"/>
        <v>4</v>
      </c>
      <c r="G759" s="51">
        <f t="shared" si="34"/>
        <v>25</v>
      </c>
      <c r="H759" s="51">
        <f t="shared" si="35"/>
        <v>6</v>
      </c>
    </row>
    <row r="760" spans="2:8" x14ac:dyDescent="0.5">
      <c r="B760" s="1">
        <v>45464</v>
      </c>
      <c r="C760">
        <v>128.30368041992188</v>
      </c>
      <c r="D760">
        <v>46.512271881103516</v>
      </c>
      <c r="F760" s="51">
        <f t="shared" si="33"/>
        <v>5</v>
      </c>
      <c r="G760" s="51">
        <f t="shared" si="34"/>
        <v>25</v>
      </c>
      <c r="H760" s="51">
        <f t="shared" si="35"/>
        <v>6</v>
      </c>
    </row>
    <row r="761" spans="2:8" x14ac:dyDescent="0.5">
      <c r="B761" s="1">
        <v>45467</v>
      </c>
      <c r="C761">
        <v>212.60784912109375</v>
      </c>
      <c r="D761">
        <v>232.46505737304688</v>
      </c>
      <c r="F761" s="51">
        <f t="shared" si="33"/>
        <v>1</v>
      </c>
      <c r="G761" s="51">
        <f t="shared" si="34"/>
        <v>26</v>
      </c>
      <c r="H761" s="51">
        <f t="shared" si="35"/>
        <v>6</v>
      </c>
    </row>
    <row r="762" spans="2:8" x14ac:dyDescent="0.5">
      <c r="B762" s="1">
        <v>45468</v>
      </c>
      <c r="C762">
        <v>109.98760223388672</v>
      </c>
      <c r="D762">
        <v>103.19910430908203</v>
      </c>
      <c r="F762" s="51">
        <f t="shared" si="33"/>
        <v>2</v>
      </c>
      <c r="G762" s="51">
        <f t="shared" si="34"/>
        <v>26</v>
      </c>
      <c r="H762" s="51">
        <f t="shared" si="35"/>
        <v>6</v>
      </c>
    </row>
    <row r="763" spans="2:8" x14ac:dyDescent="0.5">
      <c r="B763" s="1">
        <v>45469</v>
      </c>
      <c r="C763">
        <v>128.58396911621094</v>
      </c>
      <c r="D763">
        <v>109.87557220458984</v>
      </c>
      <c r="F763" s="51">
        <f t="shared" si="33"/>
        <v>3</v>
      </c>
      <c r="G763" s="51">
        <f t="shared" si="34"/>
        <v>26</v>
      </c>
      <c r="H763" s="51">
        <f t="shared" si="35"/>
        <v>6</v>
      </c>
    </row>
    <row r="764" spans="2:8" x14ac:dyDescent="0.5">
      <c r="B764" s="1">
        <v>45470</v>
      </c>
      <c r="C764">
        <v>120.67641448974609</v>
      </c>
      <c r="D764">
        <v>72.182975769042969</v>
      </c>
      <c r="F764" s="51">
        <f t="shared" si="33"/>
        <v>4</v>
      </c>
      <c r="G764" s="51">
        <f t="shared" si="34"/>
        <v>26</v>
      </c>
      <c r="H764" s="51">
        <f t="shared" si="35"/>
        <v>6</v>
      </c>
    </row>
    <row r="765" spans="2:8" x14ac:dyDescent="0.5">
      <c r="B765" s="1">
        <v>45471</v>
      </c>
      <c r="C765">
        <v>121.46080780029297</v>
      </c>
      <c r="D765">
        <v>143.10275268554688</v>
      </c>
      <c r="F765" s="51">
        <f t="shared" si="33"/>
        <v>5</v>
      </c>
      <c r="G765" s="51">
        <f t="shared" si="34"/>
        <v>26</v>
      </c>
      <c r="H765" s="51">
        <f t="shared" si="35"/>
        <v>6</v>
      </c>
    </row>
    <row r="766" spans="2:8" x14ac:dyDescent="0.5">
      <c r="B766" s="1">
        <v>45474</v>
      </c>
      <c r="C766">
        <v>71.447540283203125</v>
      </c>
      <c r="D766">
        <v>90.653327941894531</v>
      </c>
      <c r="F766" s="51">
        <f t="shared" si="33"/>
        <v>1</v>
      </c>
      <c r="G766" s="51">
        <f t="shared" si="34"/>
        <v>27</v>
      </c>
      <c r="H766" s="51">
        <f t="shared" si="35"/>
        <v>7</v>
      </c>
    </row>
    <row r="767" spans="2:8" x14ac:dyDescent="0.5">
      <c r="B767" s="1">
        <v>45475</v>
      </c>
      <c r="C767">
        <v>79.599594116210938</v>
      </c>
      <c r="D767">
        <v>97.66717529296875</v>
      </c>
      <c r="F767" s="51">
        <f t="shared" si="33"/>
        <v>2</v>
      </c>
      <c r="G767" s="51">
        <f t="shared" si="34"/>
        <v>27</v>
      </c>
      <c r="H767" s="51">
        <f t="shared" si="35"/>
        <v>7</v>
      </c>
    </row>
    <row r="768" spans="2:8" x14ac:dyDescent="0.5">
      <c r="B768" s="1">
        <v>45476</v>
      </c>
      <c r="C768">
        <v>107.82317352294922</v>
      </c>
      <c r="D768">
        <v>131.37823486328125</v>
      </c>
      <c r="F768" s="51">
        <f t="shared" si="33"/>
        <v>3</v>
      </c>
      <c r="G768" s="51">
        <f t="shared" si="34"/>
        <v>27</v>
      </c>
      <c r="H768" s="51">
        <f t="shared" si="35"/>
        <v>7</v>
      </c>
    </row>
    <row r="769" spans="2:8" x14ac:dyDescent="0.5">
      <c r="B769" s="1">
        <v>45477</v>
      </c>
      <c r="C769">
        <v>90.279624938964844</v>
      </c>
      <c r="D769">
        <v>83.078521728515625</v>
      </c>
      <c r="F769" s="51">
        <f t="shared" si="33"/>
        <v>4</v>
      </c>
      <c r="G769" s="51">
        <f t="shared" si="34"/>
        <v>27</v>
      </c>
      <c r="H769" s="51">
        <f t="shared" si="35"/>
        <v>7</v>
      </c>
    </row>
    <row r="770" spans="2:8" x14ac:dyDescent="0.5">
      <c r="B770" s="1">
        <v>45478</v>
      </c>
      <c r="C770">
        <v>73.112701416015625</v>
      </c>
      <c r="D770">
        <v>56.067424774169922</v>
      </c>
      <c r="F770" s="51">
        <f t="shared" si="33"/>
        <v>5</v>
      </c>
      <c r="G770" s="51">
        <f t="shared" si="34"/>
        <v>27</v>
      </c>
      <c r="H770" s="51">
        <f t="shared" si="35"/>
        <v>7</v>
      </c>
    </row>
    <row r="771" spans="2:8" x14ac:dyDescent="0.5">
      <c r="B771" s="1">
        <v>45481</v>
      </c>
      <c r="C771">
        <v>89.184516906738281</v>
      </c>
      <c r="D771">
        <v>88.909996032714844</v>
      </c>
      <c r="F771" s="51">
        <f t="shared" si="33"/>
        <v>1</v>
      </c>
      <c r="G771" s="51">
        <f t="shared" si="34"/>
        <v>28</v>
      </c>
      <c r="H771" s="51">
        <f t="shared" si="35"/>
        <v>7</v>
      </c>
    </row>
    <row r="772" spans="2:8" x14ac:dyDescent="0.5">
      <c r="B772" s="1">
        <v>45482</v>
      </c>
      <c r="C772">
        <v>90.050384521484375</v>
      </c>
      <c r="D772">
        <v>89.773200988769531</v>
      </c>
      <c r="F772" s="51">
        <f t="shared" si="33"/>
        <v>2</v>
      </c>
      <c r="G772" s="51">
        <f t="shared" si="34"/>
        <v>28</v>
      </c>
      <c r="H772" s="51">
        <f t="shared" si="35"/>
        <v>7</v>
      </c>
    </row>
    <row r="773" spans="2:8" x14ac:dyDescent="0.5">
      <c r="B773" s="1">
        <v>45483</v>
      </c>
      <c r="C773">
        <v>124.66652679443359</v>
      </c>
      <c r="D773">
        <v>177.54684448242188</v>
      </c>
      <c r="F773" s="51">
        <f t="shared" si="33"/>
        <v>3</v>
      </c>
      <c r="G773" s="51">
        <f t="shared" si="34"/>
        <v>28</v>
      </c>
      <c r="H773" s="51">
        <f t="shared" si="35"/>
        <v>7</v>
      </c>
    </row>
    <row r="774" spans="2:8" x14ac:dyDescent="0.5">
      <c r="B774" s="1">
        <v>45484</v>
      </c>
      <c r="C774">
        <v>127.85349273681641</v>
      </c>
      <c r="D774">
        <v>139.04721069335938</v>
      </c>
      <c r="F774" s="51">
        <f t="shared" ref="F774:F837" si="36">WEEKDAY(B774,2)</f>
        <v>4</v>
      </c>
      <c r="G774" s="51">
        <f t="shared" si="34"/>
        <v>28</v>
      </c>
      <c r="H774" s="51">
        <f t="shared" si="35"/>
        <v>7</v>
      </c>
    </row>
    <row r="775" spans="2:8" x14ac:dyDescent="0.5">
      <c r="B775" s="1">
        <v>45485</v>
      </c>
      <c r="C775">
        <v>86.320976257324219</v>
      </c>
      <c r="D775">
        <v>64.541458129882813</v>
      </c>
      <c r="F775" s="51">
        <f t="shared" si="36"/>
        <v>5</v>
      </c>
      <c r="G775" s="51">
        <f t="shared" ref="G775:G838" si="37">WEEKNUM(B775)</f>
        <v>28</v>
      </c>
      <c r="H775" s="51">
        <f t="shared" ref="H775:H838" si="38">MONTH(B775)</f>
        <v>7</v>
      </c>
    </row>
    <row r="776" spans="2:8" x14ac:dyDescent="0.5">
      <c r="B776" s="1">
        <v>45488</v>
      </c>
      <c r="C776">
        <v>67.880485534667969</v>
      </c>
      <c r="D776">
        <v>121.80877685546875</v>
      </c>
      <c r="F776" s="51">
        <f t="shared" si="36"/>
        <v>1</v>
      </c>
      <c r="G776" s="51">
        <f t="shared" si="37"/>
        <v>29</v>
      </c>
      <c r="H776" s="51">
        <f t="shared" si="38"/>
        <v>7</v>
      </c>
    </row>
    <row r="777" spans="2:8" x14ac:dyDescent="0.5">
      <c r="B777" s="1">
        <v>45489</v>
      </c>
      <c r="C777">
        <v>68.236412048339844</v>
      </c>
      <c r="D777">
        <v>49.473728179931641</v>
      </c>
      <c r="F777" s="51">
        <f t="shared" si="36"/>
        <v>2</v>
      </c>
      <c r="G777" s="51">
        <f t="shared" si="37"/>
        <v>29</v>
      </c>
      <c r="H777" s="51">
        <f t="shared" si="38"/>
        <v>7</v>
      </c>
    </row>
    <row r="778" spans="2:8" x14ac:dyDescent="0.5">
      <c r="B778" s="1">
        <v>45490</v>
      </c>
      <c r="C778">
        <v>105.25916290283203</v>
      </c>
      <c r="D778">
        <v>86.417190551757813</v>
      </c>
      <c r="F778" s="51">
        <f t="shared" si="36"/>
        <v>3</v>
      </c>
      <c r="G778" s="51">
        <f t="shared" si="37"/>
        <v>29</v>
      </c>
      <c r="H778" s="51">
        <f t="shared" si="38"/>
        <v>7</v>
      </c>
    </row>
    <row r="779" spans="2:8" x14ac:dyDescent="0.5">
      <c r="B779" s="1">
        <v>45491</v>
      </c>
      <c r="C779">
        <v>133.52000427246094</v>
      </c>
      <c r="D779">
        <v>126.77049255371094</v>
      </c>
      <c r="F779" s="51">
        <f t="shared" si="36"/>
        <v>4</v>
      </c>
      <c r="G779" s="51">
        <f t="shared" si="37"/>
        <v>29</v>
      </c>
      <c r="H779" s="51">
        <f t="shared" si="38"/>
        <v>7</v>
      </c>
    </row>
    <row r="780" spans="2:8" x14ac:dyDescent="0.5">
      <c r="B780" s="1">
        <v>45492</v>
      </c>
      <c r="C780">
        <v>143.77462768554688</v>
      </c>
      <c r="D780">
        <v>126.13223266601563</v>
      </c>
      <c r="F780" s="51">
        <f t="shared" si="36"/>
        <v>5</v>
      </c>
      <c r="G780" s="51">
        <f t="shared" si="37"/>
        <v>29</v>
      </c>
      <c r="H780" s="51">
        <f t="shared" si="38"/>
        <v>7</v>
      </c>
    </row>
    <row r="781" spans="2:8" x14ac:dyDescent="0.5">
      <c r="B781" s="1">
        <v>45495</v>
      </c>
      <c r="C781">
        <v>130.038818359375</v>
      </c>
      <c r="D781">
        <v>136.46162414550781</v>
      </c>
      <c r="F781" s="51">
        <f t="shared" si="36"/>
        <v>1</v>
      </c>
      <c r="G781" s="51">
        <f t="shared" si="37"/>
        <v>30</v>
      </c>
      <c r="H781" s="51">
        <f t="shared" si="38"/>
        <v>7</v>
      </c>
    </row>
    <row r="782" spans="2:8" x14ac:dyDescent="0.5">
      <c r="B782" s="1">
        <v>45496</v>
      </c>
      <c r="C782">
        <v>36.468635559082031</v>
      </c>
      <c r="D782">
        <v>36.356380462646484</v>
      </c>
      <c r="F782" s="51">
        <f t="shared" si="36"/>
        <v>2</v>
      </c>
      <c r="G782" s="51">
        <f t="shared" si="37"/>
        <v>30</v>
      </c>
      <c r="H782" s="51">
        <f t="shared" si="38"/>
        <v>7</v>
      </c>
    </row>
    <row r="783" spans="2:8" x14ac:dyDescent="0.5">
      <c r="B783" s="1">
        <v>45497</v>
      </c>
      <c r="C783">
        <v>78.870658874511719</v>
      </c>
      <c r="D783">
        <v>84.676185607910156</v>
      </c>
      <c r="F783" s="51">
        <f t="shared" si="36"/>
        <v>3</v>
      </c>
      <c r="G783" s="51">
        <f t="shared" si="37"/>
        <v>30</v>
      </c>
      <c r="H783" s="51">
        <f t="shared" si="38"/>
        <v>7</v>
      </c>
    </row>
    <row r="784" spans="2:8" x14ac:dyDescent="0.5">
      <c r="B784" s="1">
        <v>45498</v>
      </c>
      <c r="C784">
        <v>91.53900146484375</v>
      </c>
      <c r="D784">
        <v>114.07154846191406</v>
      </c>
      <c r="F784" s="51">
        <f t="shared" si="36"/>
        <v>4</v>
      </c>
      <c r="G784" s="51">
        <f t="shared" si="37"/>
        <v>30</v>
      </c>
      <c r="H784" s="51">
        <f t="shared" si="38"/>
        <v>7</v>
      </c>
    </row>
    <row r="785" spans="2:8" x14ac:dyDescent="0.5">
      <c r="B785" s="1">
        <v>45499</v>
      </c>
      <c r="C785">
        <v>95.771514892578125</v>
      </c>
      <c r="D785">
        <v>89.860443115234375</v>
      </c>
      <c r="F785" s="51">
        <f t="shared" si="36"/>
        <v>5</v>
      </c>
      <c r="G785" s="51">
        <f t="shared" si="37"/>
        <v>30</v>
      </c>
      <c r="H785" s="51">
        <f t="shared" si="38"/>
        <v>7</v>
      </c>
    </row>
    <row r="786" spans="2:8" x14ac:dyDescent="0.5">
      <c r="B786" s="1">
        <v>45502</v>
      </c>
      <c r="C786">
        <v>124.38494873046875</v>
      </c>
      <c r="D786">
        <v>65.264251708984375</v>
      </c>
      <c r="F786" s="51">
        <f t="shared" si="36"/>
        <v>1</v>
      </c>
      <c r="G786" s="51">
        <f t="shared" si="37"/>
        <v>31</v>
      </c>
      <c r="H786" s="51">
        <f t="shared" si="38"/>
        <v>7</v>
      </c>
    </row>
    <row r="787" spans="2:8" x14ac:dyDescent="0.5">
      <c r="B787" s="1">
        <v>45503</v>
      </c>
      <c r="C787">
        <v>107.07289886474609</v>
      </c>
      <c r="D787">
        <v>93.400398254394531</v>
      </c>
      <c r="F787" s="51">
        <f t="shared" si="36"/>
        <v>2</v>
      </c>
      <c r="G787" s="51">
        <f t="shared" si="37"/>
        <v>31</v>
      </c>
      <c r="H787" s="51">
        <f t="shared" si="38"/>
        <v>7</v>
      </c>
    </row>
    <row r="788" spans="2:8" x14ac:dyDescent="0.5">
      <c r="B788" s="1">
        <v>45504</v>
      </c>
      <c r="C788">
        <v>112.86431121826172</v>
      </c>
      <c r="D788">
        <v>101.26522064208984</v>
      </c>
      <c r="F788" s="51">
        <f t="shared" si="36"/>
        <v>3</v>
      </c>
      <c r="G788" s="51">
        <f t="shared" si="37"/>
        <v>31</v>
      </c>
      <c r="H788" s="51">
        <f t="shared" si="38"/>
        <v>7</v>
      </c>
    </row>
    <row r="789" spans="2:8" x14ac:dyDescent="0.5">
      <c r="B789" s="1">
        <v>45505</v>
      </c>
      <c r="C789">
        <v>133.19764709472656</v>
      </c>
      <c r="D789">
        <v>161.654541015625</v>
      </c>
      <c r="F789" s="51">
        <f t="shared" si="36"/>
        <v>4</v>
      </c>
      <c r="G789" s="51">
        <f t="shared" si="37"/>
        <v>31</v>
      </c>
      <c r="H789" s="51">
        <f t="shared" si="38"/>
        <v>8</v>
      </c>
    </row>
    <row r="790" spans="2:8" x14ac:dyDescent="0.5">
      <c r="B790" s="1">
        <v>45506</v>
      </c>
      <c r="C790">
        <v>191.21781921386719</v>
      </c>
      <c r="D790">
        <v>246.69667053222656</v>
      </c>
      <c r="F790" s="51">
        <f t="shared" si="36"/>
        <v>5</v>
      </c>
      <c r="G790" s="51">
        <f t="shared" si="37"/>
        <v>31</v>
      </c>
      <c r="H790" s="51">
        <f t="shared" si="38"/>
        <v>8</v>
      </c>
    </row>
    <row r="791" spans="2:8" x14ac:dyDescent="0.5">
      <c r="B791" s="1">
        <v>45509</v>
      </c>
      <c r="C791">
        <v>186.99978637695313</v>
      </c>
      <c r="D791">
        <v>119.8441162109375</v>
      </c>
      <c r="F791" s="51">
        <f t="shared" si="36"/>
        <v>1</v>
      </c>
      <c r="G791" s="51">
        <f t="shared" si="37"/>
        <v>32</v>
      </c>
      <c r="H791" s="51">
        <f t="shared" si="38"/>
        <v>8</v>
      </c>
    </row>
    <row r="792" spans="2:8" x14ac:dyDescent="0.5">
      <c r="B792" s="1">
        <v>45510</v>
      </c>
      <c r="C792">
        <v>131.50079345703125</v>
      </c>
      <c r="D792">
        <v>124.85336303710938</v>
      </c>
      <c r="F792" s="51">
        <f t="shared" si="36"/>
        <v>2</v>
      </c>
      <c r="G792" s="51">
        <f t="shared" si="37"/>
        <v>32</v>
      </c>
      <c r="H792" s="51">
        <f t="shared" si="38"/>
        <v>8</v>
      </c>
    </row>
    <row r="793" spans="2:8" x14ac:dyDescent="0.5">
      <c r="B793" s="1">
        <v>45511</v>
      </c>
      <c r="C793">
        <v>172.72233581542969</v>
      </c>
      <c r="D793">
        <v>221.38803100585938</v>
      </c>
      <c r="F793" s="51">
        <f t="shared" si="36"/>
        <v>3</v>
      </c>
      <c r="G793" s="51">
        <f t="shared" si="37"/>
        <v>32</v>
      </c>
      <c r="H793" s="51">
        <f t="shared" si="38"/>
        <v>8</v>
      </c>
    </row>
    <row r="794" spans="2:8" x14ac:dyDescent="0.5">
      <c r="B794" s="1">
        <v>45512</v>
      </c>
      <c r="C794">
        <v>174.67401123046875</v>
      </c>
      <c r="D794">
        <v>199.01295471191406</v>
      </c>
      <c r="F794" s="51">
        <f t="shared" si="36"/>
        <v>4</v>
      </c>
      <c r="G794" s="51">
        <f t="shared" si="37"/>
        <v>32</v>
      </c>
      <c r="H794" s="51">
        <f t="shared" si="38"/>
        <v>8</v>
      </c>
    </row>
    <row r="795" spans="2:8" x14ac:dyDescent="0.5">
      <c r="B795" s="1">
        <v>45513</v>
      </c>
      <c r="C795">
        <v>151.33558654785156</v>
      </c>
      <c r="D795">
        <v>201.15966796875</v>
      </c>
      <c r="F795" s="51">
        <f t="shared" si="36"/>
        <v>5</v>
      </c>
      <c r="G795" s="51">
        <f t="shared" si="37"/>
        <v>32</v>
      </c>
      <c r="H795" s="51">
        <f t="shared" si="38"/>
        <v>8</v>
      </c>
    </row>
    <row r="796" spans="2:8" x14ac:dyDescent="0.5">
      <c r="B796" s="1">
        <v>45516</v>
      </c>
      <c r="C796">
        <v>118.30599212646484</v>
      </c>
      <c r="D796">
        <v>170.36042785644531</v>
      </c>
      <c r="F796" s="51">
        <f t="shared" si="36"/>
        <v>1</v>
      </c>
      <c r="G796" s="51">
        <f t="shared" si="37"/>
        <v>33</v>
      </c>
      <c r="H796" s="51">
        <f t="shared" si="38"/>
        <v>8</v>
      </c>
    </row>
    <row r="797" spans="2:8" x14ac:dyDescent="0.5">
      <c r="B797" s="1">
        <v>45517</v>
      </c>
      <c r="C797">
        <v>151.60493469238281</v>
      </c>
      <c r="D797">
        <v>181.36593627929688</v>
      </c>
      <c r="F797" s="51">
        <f t="shared" si="36"/>
        <v>2</v>
      </c>
      <c r="G797" s="51">
        <f t="shared" si="37"/>
        <v>33</v>
      </c>
      <c r="H797" s="51">
        <f t="shared" si="38"/>
        <v>8</v>
      </c>
    </row>
    <row r="798" spans="2:8" x14ac:dyDescent="0.5">
      <c r="B798" s="1">
        <v>45518</v>
      </c>
      <c r="C798">
        <v>175.76889038085938</v>
      </c>
      <c r="D798">
        <v>188.70693969726563</v>
      </c>
      <c r="F798" s="51">
        <f t="shared" si="36"/>
        <v>3</v>
      </c>
      <c r="G798" s="51">
        <f t="shared" si="37"/>
        <v>33</v>
      </c>
      <c r="H798" s="51">
        <f t="shared" si="38"/>
        <v>8</v>
      </c>
    </row>
    <row r="799" spans="2:8" x14ac:dyDescent="0.5">
      <c r="B799" s="1">
        <v>45519</v>
      </c>
      <c r="C799">
        <v>139.61013793945313</v>
      </c>
      <c r="D799">
        <v>101.22210693359375</v>
      </c>
      <c r="F799" s="51">
        <f t="shared" si="36"/>
        <v>4</v>
      </c>
      <c r="G799" s="51">
        <f t="shared" si="37"/>
        <v>33</v>
      </c>
      <c r="H799" s="51">
        <f t="shared" si="38"/>
        <v>8</v>
      </c>
    </row>
    <row r="800" spans="2:8" x14ac:dyDescent="0.5">
      <c r="B800" s="1">
        <v>45520</v>
      </c>
      <c r="C800">
        <v>118.94318389892578</v>
      </c>
      <c r="D800">
        <v>166.00788879394531</v>
      </c>
      <c r="F800" s="51">
        <f t="shared" si="36"/>
        <v>5</v>
      </c>
      <c r="G800" s="51">
        <f t="shared" si="37"/>
        <v>33</v>
      </c>
      <c r="H800" s="51">
        <f t="shared" si="38"/>
        <v>8</v>
      </c>
    </row>
    <row r="801" spans="2:8" x14ac:dyDescent="0.5">
      <c r="B801" s="1">
        <v>45523</v>
      </c>
      <c r="C801">
        <v>136.52664184570313</v>
      </c>
      <c r="D801">
        <v>186.25088500976563</v>
      </c>
      <c r="F801" s="51">
        <f t="shared" si="36"/>
        <v>1</v>
      </c>
      <c r="G801" s="51">
        <f t="shared" si="37"/>
        <v>34</v>
      </c>
      <c r="H801" s="51">
        <f t="shared" si="38"/>
        <v>8</v>
      </c>
    </row>
    <row r="802" spans="2:8" x14ac:dyDescent="0.5">
      <c r="B802" s="1">
        <v>45524</v>
      </c>
      <c r="C802">
        <v>151.46929931640625</v>
      </c>
      <c r="D802">
        <v>183.82981872558594</v>
      </c>
      <c r="F802" s="51">
        <f t="shared" si="36"/>
        <v>2</v>
      </c>
      <c r="G802" s="51">
        <f t="shared" si="37"/>
        <v>34</v>
      </c>
      <c r="H802" s="51">
        <f t="shared" si="38"/>
        <v>8</v>
      </c>
    </row>
    <row r="803" spans="2:8" x14ac:dyDescent="0.5">
      <c r="B803" s="1">
        <v>45525</v>
      </c>
      <c r="C803">
        <v>140.68820190429688</v>
      </c>
      <c r="D803">
        <v>114.75421142578125</v>
      </c>
      <c r="F803" s="51">
        <f t="shared" si="36"/>
        <v>3</v>
      </c>
      <c r="G803" s="51">
        <f t="shared" si="37"/>
        <v>34</v>
      </c>
      <c r="H803" s="51">
        <f t="shared" si="38"/>
        <v>8</v>
      </c>
    </row>
    <row r="804" spans="2:8" x14ac:dyDescent="0.5">
      <c r="B804" s="1">
        <v>45526</v>
      </c>
      <c r="C804">
        <v>184.37297058105469</v>
      </c>
      <c r="D804">
        <v>159.29806518554688</v>
      </c>
      <c r="F804" s="51">
        <f t="shared" si="36"/>
        <v>4</v>
      </c>
      <c r="G804" s="51">
        <f t="shared" si="37"/>
        <v>34</v>
      </c>
      <c r="H804" s="51">
        <f t="shared" si="38"/>
        <v>8</v>
      </c>
    </row>
    <row r="805" spans="2:8" x14ac:dyDescent="0.5">
      <c r="B805" s="1">
        <v>45527</v>
      </c>
      <c r="C805">
        <v>143.76423645019531</v>
      </c>
      <c r="D805">
        <v>203.03910827636719</v>
      </c>
      <c r="F805" s="51">
        <f t="shared" si="36"/>
        <v>5</v>
      </c>
      <c r="G805" s="51">
        <f t="shared" si="37"/>
        <v>34</v>
      </c>
      <c r="H805" s="51">
        <f t="shared" si="38"/>
        <v>8</v>
      </c>
    </row>
    <row r="806" spans="2:8" x14ac:dyDescent="0.5">
      <c r="B806" s="1">
        <v>45530</v>
      </c>
      <c r="C806">
        <v>176.03016662597656</v>
      </c>
      <c r="D806">
        <v>191.44181823730469</v>
      </c>
      <c r="F806" s="51">
        <f t="shared" si="36"/>
        <v>1</v>
      </c>
      <c r="G806" s="51">
        <f t="shared" si="37"/>
        <v>35</v>
      </c>
      <c r="H806" s="51">
        <f t="shared" si="38"/>
        <v>8</v>
      </c>
    </row>
    <row r="807" spans="2:8" x14ac:dyDescent="0.5">
      <c r="B807" s="1">
        <v>45531</v>
      </c>
      <c r="C807">
        <v>174.34567260742188</v>
      </c>
      <c r="D807">
        <v>141.62216186523438</v>
      </c>
      <c r="F807" s="51">
        <f t="shared" si="36"/>
        <v>2</v>
      </c>
      <c r="G807" s="51">
        <f t="shared" si="37"/>
        <v>35</v>
      </c>
      <c r="H807" s="51">
        <f t="shared" si="38"/>
        <v>8</v>
      </c>
    </row>
    <row r="808" spans="2:8" x14ac:dyDescent="0.5">
      <c r="B808" s="1">
        <v>45532</v>
      </c>
      <c r="C808">
        <v>156.19180297851563</v>
      </c>
      <c r="D808">
        <v>220.59062194824219</v>
      </c>
      <c r="F808" s="51">
        <f t="shared" si="36"/>
        <v>3</v>
      </c>
      <c r="G808" s="51">
        <f t="shared" si="37"/>
        <v>35</v>
      </c>
      <c r="H808" s="51">
        <f t="shared" si="38"/>
        <v>8</v>
      </c>
    </row>
    <row r="809" spans="2:8" x14ac:dyDescent="0.5">
      <c r="B809" s="1">
        <v>45533</v>
      </c>
      <c r="C809">
        <v>132.50270080566406</v>
      </c>
      <c r="D809">
        <v>176.12648010253906</v>
      </c>
      <c r="F809" s="51">
        <f t="shared" si="36"/>
        <v>4</v>
      </c>
      <c r="G809" s="51">
        <f t="shared" si="37"/>
        <v>35</v>
      </c>
      <c r="H809" s="51">
        <f t="shared" si="38"/>
        <v>8</v>
      </c>
    </row>
    <row r="810" spans="2:8" x14ac:dyDescent="0.5">
      <c r="B810" s="1">
        <v>45534</v>
      </c>
      <c r="C810">
        <v>166.55368041992188</v>
      </c>
      <c r="D810">
        <v>258.2860107421875</v>
      </c>
      <c r="F810" s="51">
        <f t="shared" si="36"/>
        <v>5</v>
      </c>
      <c r="G810" s="51">
        <f t="shared" si="37"/>
        <v>35</v>
      </c>
      <c r="H810" s="51">
        <f t="shared" si="38"/>
        <v>8</v>
      </c>
    </row>
    <row r="811" spans="2:8" x14ac:dyDescent="0.5">
      <c r="B811" s="1">
        <v>45537</v>
      </c>
      <c r="C811">
        <v>145.5133056640625</v>
      </c>
      <c r="D811">
        <v>204.7982177734375</v>
      </c>
      <c r="F811" s="51">
        <f t="shared" si="36"/>
        <v>1</v>
      </c>
      <c r="G811" s="51">
        <f t="shared" si="37"/>
        <v>36</v>
      </c>
      <c r="H811" s="51">
        <f t="shared" si="38"/>
        <v>9</v>
      </c>
    </row>
    <row r="812" spans="2:8" x14ac:dyDescent="0.5">
      <c r="B812" s="1">
        <v>45538</v>
      </c>
      <c r="C812">
        <v>171.22616577148438</v>
      </c>
      <c r="D812">
        <v>144.43771362304688</v>
      </c>
      <c r="F812" s="51">
        <f t="shared" si="36"/>
        <v>2</v>
      </c>
      <c r="G812" s="51">
        <f t="shared" si="37"/>
        <v>36</v>
      </c>
      <c r="H812" s="51">
        <f t="shared" si="38"/>
        <v>9</v>
      </c>
    </row>
    <row r="813" spans="2:8" x14ac:dyDescent="0.5">
      <c r="B813" s="1">
        <v>45539</v>
      </c>
      <c r="C813">
        <v>180.32122802734375</v>
      </c>
      <c r="D813">
        <v>226.37223815917969</v>
      </c>
      <c r="F813" s="51">
        <f t="shared" si="36"/>
        <v>3</v>
      </c>
      <c r="G813" s="51">
        <f t="shared" si="37"/>
        <v>36</v>
      </c>
      <c r="H813" s="51">
        <f t="shared" si="38"/>
        <v>9</v>
      </c>
    </row>
    <row r="814" spans="2:8" x14ac:dyDescent="0.5">
      <c r="B814" s="1">
        <v>45540</v>
      </c>
      <c r="C814">
        <v>141.96719360351563</v>
      </c>
      <c r="D814">
        <v>165.11856079101563</v>
      </c>
      <c r="F814" s="51">
        <f t="shared" si="36"/>
        <v>4</v>
      </c>
      <c r="G814" s="51">
        <f t="shared" si="37"/>
        <v>36</v>
      </c>
      <c r="H814" s="51">
        <f t="shared" si="38"/>
        <v>9</v>
      </c>
    </row>
    <row r="815" spans="2:8" x14ac:dyDescent="0.5">
      <c r="B815" s="1">
        <v>45541</v>
      </c>
      <c r="C815">
        <v>100.38084411621094</v>
      </c>
      <c r="D815">
        <v>100.07186126708984</v>
      </c>
      <c r="F815" s="51">
        <f t="shared" si="36"/>
        <v>5</v>
      </c>
      <c r="G815" s="51">
        <f t="shared" si="37"/>
        <v>36</v>
      </c>
      <c r="H815" s="51">
        <f t="shared" si="38"/>
        <v>9</v>
      </c>
    </row>
    <row r="816" spans="2:8" x14ac:dyDescent="0.5">
      <c r="B816" s="1">
        <v>45544</v>
      </c>
      <c r="C816">
        <v>146.75932312011719</v>
      </c>
      <c r="D816">
        <v>97.53839111328125</v>
      </c>
      <c r="F816" s="51">
        <f t="shared" si="36"/>
        <v>1</v>
      </c>
      <c r="G816" s="51">
        <f t="shared" si="37"/>
        <v>37</v>
      </c>
      <c r="H816" s="51">
        <f t="shared" si="38"/>
        <v>9</v>
      </c>
    </row>
    <row r="817" spans="2:8" x14ac:dyDescent="0.5">
      <c r="B817" s="1">
        <v>45545</v>
      </c>
      <c r="C817">
        <v>97.607887268066406</v>
      </c>
      <c r="D817">
        <v>85.144012451171875</v>
      </c>
      <c r="F817" s="51">
        <f t="shared" si="36"/>
        <v>2</v>
      </c>
      <c r="G817" s="51">
        <f t="shared" si="37"/>
        <v>37</v>
      </c>
      <c r="H817" s="51">
        <f t="shared" si="38"/>
        <v>9</v>
      </c>
    </row>
    <row r="818" spans="2:8" x14ac:dyDescent="0.5">
      <c r="B818" s="1">
        <v>45546</v>
      </c>
      <c r="C818">
        <v>212.90605163574219</v>
      </c>
      <c r="D818">
        <v>249.70672607421875</v>
      </c>
      <c r="F818" s="51">
        <f t="shared" si="36"/>
        <v>3</v>
      </c>
      <c r="G818" s="51">
        <f t="shared" si="37"/>
        <v>37</v>
      </c>
      <c r="H818" s="51">
        <f t="shared" si="38"/>
        <v>9</v>
      </c>
    </row>
    <row r="819" spans="2:8" x14ac:dyDescent="0.5">
      <c r="B819" s="1">
        <v>45547</v>
      </c>
      <c r="C819">
        <v>103.11494445800781</v>
      </c>
      <c r="D819">
        <v>64.248466491699219</v>
      </c>
      <c r="F819" s="51">
        <f t="shared" si="36"/>
        <v>4</v>
      </c>
      <c r="G819" s="51">
        <f t="shared" si="37"/>
        <v>37</v>
      </c>
      <c r="H819" s="51">
        <f t="shared" si="38"/>
        <v>9</v>
      </c>
    </row>
    <row r="820" spans="2:8" x14ac:dyDescent="0.5">
      <c r="B820" s="1">
        <v>45548</v>
      </c>
      <c r="C820">
        <v>185.64302062988281</v>
      </c>
      <c r="D820">
        <v>219.77252197265625</v>
      </c>
      <c r="F820" s="51">
        <f t="shared" si="36"/>
        <v>5</v>
      </c>
      <c r="G820" s="51">
        <f t="shared" si="37"/>
        <v>37</v>
      </c>
      <c r="H820" s="51">
        <f t="shared" si="38"/>
        <v>9</v>
      </c>
    </row>
    <row r="821" spans="2:8" x14ac:dyDescent="0.5">
      <c r="B821" s="1">
        <v>45554</v>
      </c>
      <c r="C821">
        <v>93.751914978027344</v>
      </c>
      <c r="D821">
        <v>137.07955932617188</v>
      </c>
      <c r="F821" s="51">
        <f t="shared" si="36"/>
        <v>4</v>
      </c>
      <c r="G821" s="51">
        <f t="shared" si="37"/>
        <v>38</v>
      </c>
      <c r="H821" s="51">
        <f t="shared" si="38"/>
        <v>9</v>
      </c>
    </row>
    <row r="822" spans="2:8" x14ac:dyDescent="0.5">
      <c r="B822" s="1">
        <v>45555</v>
      </c>
      <c r="C822">
        <v>175.53778076171875</v>
      </c>
      <c r="D822">
        <v>191.93269348144531</v>
      </c>
      <c r="F822" s="51">
        <f t="shared" si="36"/>
        <v>5</v>
      </c>
      <c r="G822" s="51">
        <f t="shared" si="37"/>
        <v>38</v>
      </c>
      <c r="H822" s="51">
        <f t="shared" si="38"/>
        <v>9</v>
      </c>
    </row>
    <row r="823" spans="2:8" x14ac:dyDescent="0.5">
      <c r="B823" s="1">
        <v>45558</v>
      </c>
      <c r="C823">
        <v>158.09982299804688</v>
      </c>
      <c r="D823">
        <v>150.1077880859375</v>
      </c>
      <c r="F823" s="51">
        <f t="shared" si="36"/>
        <v>1</v>
      </c>
      <c r="G823" s="51">
        <f t="shared" si="37"/>
        <v>39</v>
      </c>
      <c r="H823" s="51">
        <f t="shared" si="38"/>
        <v>9</v>
      </c>
    </row>
    <row r="824" spans="2:8" x14ac:dyDescent="0.5">
      <c r="B824" s="1">
        <v>45559</v>
      </c>
      <c r="C824">
        <v>161.11709594726563</v>
      </c>
      <c r="D824">
        <v>154.19631958007813</v>
      </c>
      <c r="F824" s="51">
        <f t="shared" si="36"/>
        <v>2</v>
      </c>
      <c r="G824" s="51">
        <f t="shared" si="37"/>
        <v>39</v>
      </c>
      <c r="H824" s="51">
        <f t="shared" si="38"/>
        <v>9</v>
      </c>
    </row>
    <row r="825" spans="2:8" x14ac:dyDescent="0.5">
      <c r="B825" s="1">
        <v>45560</v>
      </c>
      <c r="C825">
        <v>175.30010986328125</v>
      </c>
      <c r="D825">
        <v>132.57695007324219</v>
      </c>
      <c r="F825" s="51">
        <f t="shared" si="36"/>
        <v>3</v>
      </c>
      <c r="G825" s="51">
        <f t="shared" si="37"/>
        <v>39</v>
      </c>
      <c r="H825" s="51">
        <f t="shared" si="38"/>
        <v>9</v>
      </c>
    </row>
    <row r="826" spans="2:8" x14ac:dyDescent="0.5">
      <c r="B826" s="1">
        <v>45561</v>
      </c>
      <c r="C826">
        <v>234.46485900878906</v>
      </c>
      <c r="D826">
        <v>263.71023559570313</v>
      </c>
      <c r="F826" s="51">
        <f t="shared" si="36"/>
        <v>4</v>
      </c>
      <c r="G826" s="51">
        <f t="shared" si="37"/>
        <v>39</v>
      </c>
      <c r="H826" s="51">
        <f t="shared" si="38"/>
        <v>9</v>
      </c>
    </row>
    <row r="827" spans="2:8" x14ac:dyDescent="0.5">
      <c r="B827" s="1">
        <v>45562</v>
      </c>
      <c r="C827">
        <v>134.84788513183594</v>
      </c>
      <c r="D827">
        <v>116.89810180664063</v>
      </c>
      <c r="F827" s="51">
        <f t="shared" si="36"/>
        <v>5</v>
      </c>
      <c r="G827" s="51">
        <f t="shared" si="37"/>
        <v>39</v>
      </c>
      <c r="H827" s="51">
        <f t="shared" si="38"/>
        <v>9</v>
      </c>
    </row>
    <row r="828" spans="2:8" x14ac:dyDescent="0.5">
      <c r="B828" s="1">
        <v>45565</v>
      </c>
      <c r="C828">
        <v>160.49263000488281</v>
      </c>
      <c r="D828">
        <v>179.19844055175781</v>
      </c>
      <c r="F828" s="51">
        <f t="shared" si="36"/>
        <v>1</v>
      </c>
      <c r="G828" s="51">
        <f t="shared" si="37"/>
        <v>40</v>
      </c>
      <c r="H828" s="51">
        <f t="shared" si="38"/>
        <v>9</v>
      </c>
    </row>
    <row r="829" spans="2:8" x14ac:dyDescent="0.5">
      <c r="B829" s="1">
        <v>45566</v>
      </c>
      <c r="C829">
        <v>135.86703491210938</v>
      </c>
      <c r="D829">
        <v>232.19798278808594</v>
      </c>
      <c r="F829" s="51">
        <f t="shared" si="36"/>
        <v>2</v>
      </c>
      <c r="G829" s="51">
        <f t="shared" si="37"/>
        <v>40</v>
      </c>
      <c r="H829" s="51">
        <f t="shared" si="38"/>
        <v>10</v>
      </c>
    </row>
    <row r="830" spans="2:8" x14ac:dyDescent="0.5">
      <c r="B830" s="1">
        <v>45567</v>
      </c>
      <c r="C830">
        <v>178.71270751953125</v>
      </c>
      <c r="D830">
        <v>216.34033203125</v>
      </c>
      <c r="F830" s="51">
        <f t="shared" si="36"/>
        <v>3</v>
      </c>
      <c r="G830" s="51">
        <f t="shared" si="37"/>
        <v>40</v>
      </c>
      <c r="H830" s="51">
        <f t="shared" si="38"/>
        <v>10</v>
      </c>
    </row>
    <row r="831" spans="2:8" x14ac:dyDescent="0.5">
      <c r="B831" s="1">
        <v>45568</v>
      </c>
      <c r="C831">
        <v>237.05757141113281</v>
      </c>
      <c r="D831">
        <v>223.88957214355469</v>
      </c>
      <c r="F831" s="51">
        <f t="shared" si="36"/>
        <v>4</v>
      </c>
      <c r="G831" s="51">
        <f t="shared" si="37"/>
        <v>40</v>
      </c>
      <c r="H831" s="51">
        <f t="shared" si="38"/>
        <v>10</v>
      </c>
    </row>
    <row r="832" spans="2:8" x14ac:dyDescent="0.5">
      <c r="B832" s="1">
        <v>45569</v>
      </c>
      <c r="C832">
        <v>144.27560424804688</v>
      </c>
      <c r="D832">
        <v>161.09127807617188</v>
      </c>
      <c r="F832" s="51">
        <f t="shared" si="36"/>
        <v>5</v>
      </c>
      <c r="G832" s="51">
        <f t="shared" si="37"/>
        <v>40</v>
      </c>
      <c r="H832" s="51">
        <f t="shared" si="38"/>
        <v>10</v>
      </c>
    </row>
    <row r="833" spans="2:8" x14ac:dyDescent="0.5">
      <c r="B833" s="1">
        <v>45572</v>
      </c>
      <c r="C833">
        <v>80.630455017089844</v>
      </c>
      <c r="D833">
        <v>107.17634582519531</v>
      </c>
      <c r="F833" s="51">
        <f t="shared" si="36"/>
        <v>1</v>
      </c>
      <c r="G833" s="51">
        <f t="shared" si="37"/>
        <v>41</v>
      </c>
      <c r="H833" s="51">
        <f t="shared" si="38"/>
        <v>10</v>
      </c>
    </row>
    <row r="834" spans="2:8" x14ac:dyDescent="0.5">
      <c r="B834" s="1">
        <v>45573</v>
      </c>
      <c r="C834">
        <v>98.393104553222656</v>
      </c>
      <c r="D834">
        <v>91.550888061523438</v>
      </c>
      <c r="F834" s="51">
        <f t="shared" si="36"/>
        <v>2</v>
      </c>
      <c r="G834" s="51">
        <f t="shared" si="37"/>
        <v>41</v>
      </c>
      <c r="H834" s="51">
        <f t="shared" si="38"/>
        <v>10</v>
      </c>
    </row>
    <row r="835" spans="2:8" x14ac:dyDescent="0.5">
      <c r="B835" s="1">
        <v>45574</v>
      </c>
      <c r="C835">
        <v>137.03067016601563</v>
      </c>
      <c r="D835">
        <v>142.54840087890625</v>
      </c>
      <c r="F835" s="51">
        <f t="shared" si="36"/>
        <v>3</v>
      </c>
      <c r="G835" s="51">
        <f t="shared" si="37"/>
        <v>41</v>
      </c>
      <c r="H835" s="51">
        <f t="shared" si="38"/>
        <v>10</v>
      </c>
    </row>
    <row r="836" spans="2:8" x14ac:dyDescent="0.5">
      <c r="B836" s="1">
        <v>45575</v>
      </c>
      <c r="C836">
        <v>119.58728790283203</v>
      </c>
      <c r="D836">
        <v>178.82876586914063</v>
      </c>
      <c r="F836" s="51">
        <f t="shared" si="36"/>
        <v>4</v>
      </c>
      <c r="G836" s="51">
        <f t="shared" si="37"/>
        <v>41</v>
      </c>
      <c r="H836" s="51">
        <f t="shared" si="38"/>
        <v>10</v>
      </c>
    </row>
    <row r="837" spans="2:8" x14ac:dyDescent="0.5">
      <c r="B837" s="1">
        <v>45576</v>
      </c>
      <c r="C837">
        <v>157.45294189453125</v>
      </c>
      <c r="D837">
        <v>217.3406982421875</v>
      </c>
      <c r="F837" s="51">
        <f t="shared" si="36"/>
        <v>5</v>
      </c>
      <c r="G837" s="51">
        <f t="shared" si="37"/>
        <v>41</v>
      </c>
      <c r="H837" s="51">
        <f t="shared" si="38"/>
        <v>10</v>
      </c>
    </row>
    <row r="838" spans="2:8" x14ac:dyDescent="0.5">
      <c r="B838" s="1">
        <v>45579</v>
      </c>
      <c r="C838">
        <v>151.46929931640625</v>
      </c>
      <c r="D838">
        <v>210.09120178222656</v>
      </c>
      <c r="F838" s="51">
        <f t="shared" ref="F838:F901" si="39">WEEKDAY(B838,2)</f>
        <v>1</v>
      </c>
      <c r="G838" s="51">
        <f t="shared" si="37"/>
        <v>42</v>
      </c>
      <c r="H838" s="51">
        <f t="shared" si="38"/>
        <v>10</v>
      </c>
    </row>
    <row r="839" spans="2:8" x14ac:dyDescent="0.5">
      <c r="B839" s="1">
        <v>45580</v>
      </c>
      <c r="C839">
        <v>125.71414947509766</v>
      </c>
      <c r="D839">
        <v>112.79445648193359</v>
      </c>
      <c r="F839" s="51">
        <f t="shared" si="39"/>
        <v>2</v>
      </c>
      <c r="G839" s="51">
        <f t="shared" ref="G839:G902" si="40">WEEKNUM(B839)</f>
        <v>42</v>
      </c>
      <c r="H839" s="51">
        <f t="shared" ref="H839:H902" si="41">MONTH(B839)</f>
        <v>10</v>
      </c>
    </row>
    <row r="840" spans="2:8" x14ac:dyDescent="0.5">
      <c r="B840" s="1">
        <v>45581</v>
      </c>
      <c r="C840">
        <v>117.64259338378906</v>
      </c>
      <c r="D840">
        <v>123.453125</v>
      </c>
      <c r="F840" s="51">
        <f t="shared" si="39"/>
        <v>3</v>
      </c>
      <c r="G840" s="51">
        <f t="shared" si="40"/>
        <v>42</v>
      </c>
      <c r="H840" s="51">
        <f t="shared" si="41"/>
        <v>10</v>
      </c>
    </row>
    <row r="841" spans="2:8" x14ac:dyDescent="0.5">
      <c r="B841" s="1">
        <v>45582</v>
      </c>
      <c r="C841">
        <v>104.24164581298828</v>
      </c>
      <c r="D841">
        <v>57.7337646484375</v>
      </c>
      <c r="F841" s="51">
        <f t="shared" si="39"/>
        <v>4</v>
      </c>
      <c r="G841" s="51">
        <f t="shared" si="40"/>
        <v>42</v>
      </c>
      <c r="H841" s="51">
        <f t="shared" si="41"/>
        <v>10</v>
      </c>
    </row>
    <row r="842" spans="2:8" x14ac:dyDescent="0.5">
      <c r="B842" s="1">
        <v>45583</v>
      </c>
      <c r="C842">
        <v>124.89034271240234</v>
      </c>
      <c r="D842">
        <v>130.43478393554688</v>
      </c>
      <c r="F842" s="51">
        <f t="shared" si="39"/>
        <v>5</v>
      </c>
      <c r="G842" s="51">
        <f t="shared" si="40"/>
        <v>42</v>
      </c>
      <c r="H842" s="51">
        <f t="shared" si="41"/>
        <v>10</v>
      </c>
    </row>
    <row r="843" spans="2:8" x14ac:dyDescent="0.5">
      <c r="B843" s="1">
        <v>45586</v>
      </c>
      <c r="C843">
        <v>119.05634307861328</v>
      </c>
      <c r="D843">
        <v>111.70811462402344</v>
      </c>
      <c r="F843" s="51">
        <f t="shared" si="39"/>
        <v>1</v>
      </c>
      <c r="G843" s="51">
        <f t="shared" si="40"/>
        <v>43</v>
      </c>
      <c r="H843" s="51">
        <f t="shared" si="41"/>
        <v>10</v>
      </c>
    </row>
    <row r="844" spans="2:8" x14ac:dyDescent="0.5">
      <c r="B844" s="1">
        <v>45587</v>
      </c>
      <c r="C844">
        <v>214.57928466796875</v>
      </c>
      <c r="D844">
        <v>173.80902099609375</v>
      </c>
      <c r="F844" s="51">
        <f t="shared" si="39"/>
        <v>2</v>
      </c>
      <c r="G844" s="51">
        <f t="shared" si="40"/>
        <v>43</v>
      </c>
      <c r="H844" s="51">
        <f t="shared" si="41"/>
        <v>10</v>
      </c>
    </row>
    <row r="845" spans="2:8" x14ac:dyDescent="0.5">
      <c r="B845" s="1">
        <v>45588</v>
      </c>
      <c r="C845">
        <v>215.87519836425781</v>
      </c>
      <c r="D845">
        <v>207.78964233398438</v>
      </c>
      <c r="F845" s="51">
        <f t="shared" si="39"/>
        <v>3</v>
      </c>
      <c r="G845" s="51">
        <f t="shared" si="40"/>
        <v>43</v>
      </c>
      <c r="H845" s="51">
        <f t="shared" si="41"/>
        <v>10</v>
      </c>
    </row>
    <row r="846" spans="2:8" x14ac:dyDescent="0.5">
      <c r="B846" s="1">
        <v>45589</v>
      </c>
      <c r="C846">
        <v>136.47282409667969</v>
      </c>
      <c r="D846">
        <v>160.78961181640625</v>
      </c>
      <c r="F846" s="51">
        <f t="shared" si="39"/>
        <v>4</v>
      </c>
      <c r="G846" s="51">
        <f t="shared" si="40"/>
        <v>43</v>
      </c>
      <c r="H846" s="51">
        <f t="shared" si="41"/>
        <v>10</v>
      </c>
    </row>
    <row r="847" spans="2:8" x14ac:dyDescent="0.5">
      <c r="B847" s="1">
        <v>45590</v>
      </c>
      <c r="C847">
        <v>170.62959289550781</v>
      </c>
      <c r="D847">
        <v>234.62672424316406</v>
      </c>
      <c r="F847" s="51">
        <f t="shared" si="39"/>
        <v>5</v>
      </c>
      <c r="G847" s="51">
        <f t="shared" si="40"/>
        <v>43</v>
      </c>
      <c r="H847" s="51">
        <f t="shared" si="41"/>
        <v>10</v>
      </c>
    </row>
    <row r="848" spans="2:8" x14ac:dyDescent="0.5">
      <c r="B848" s="1">
        <v>45593</v>
      </c>
      <c r="C848">
        <v>145.17228698730469</v>
      </c>
      <c r="D848">
        <v>171.03915405273438</v>
      </c>
      <c r="F848" s="51">
        <f t="shared" si="39"/>
        <v>1</v>
      </c>
      <c r="G848" s="51">
        <f t="shared" si="40"/>
        <v>44</v>
      </c>
      <c r="H848" s="51">
        <f t="shared" si="41"/>
        <v>10</v>
      </c>
    </row>
    <row r="849" spans="2:8" x14ac:dyDescent="0.5">
      <c r="B849" s="1">
        <v>45594</v>
      </c>
      <c r="C849">
        <v>161.11709594726563</v>
      </c>
      <c r="D849">
        <v>102.79754638671875</v>
      </c>
      <c r="F849" s="51">
        <f t="shared" si="39"/>
        <v>2</v>
      </c>
      <c r="G849" s="51">
        <f t="shared" si="40"/>
        <v>44</v>
      </c>
      <c r="H849" s="51">
        <f t="shared" si="41"/>
        <v>10</v>
      </c>
    </row>
    <row r="850" spans="2:8" x14ac:dyDescent="0.5">
      <c r="B850" s="1">
        <v>45595</v>
      </c>
      <c r="C850">
        <v>134.45846557617188</v>
      </c>
      <c r="D850">
        <v>158.41633605957031</v>
      </c>
      <c r="F850" s="51">
        <f t="shared" si="39"/>
        <v>3</v>
      </c>
      <c r="G850" s="51">
        <f t="shared" si="40"/>
        <v>44</v>
      </c>
      <c r="H850" s="51">
        <f t="shared" si="41"/>
        <v>10</v>
      </c>
    </row>
    <row r="851" spans="2:8" x14ac:dyDescent="0.5">
      <c r="B851" s="1">
        <v>45596</v>
      </c>
      <c r="C851">
        <v>134.37223815917969</v>
      </c>
      <c r="D851">
        <v>174.7286376953125</v>
      </c>
      <c r="F851" s="51">
        <f t="shared" si="39"/>
        <v>4</v>
      </c>
      <c r="G851" s="51">
        <f t="shared" si="40"/>
        <v>44</v>
      </c>
      <c r="H851" s="51">
        <f t="shared" si="41"/>
        <v>10</v>
      </c>
    </row>
    <row r="852" spans="2:8" x14ac:dyDescent="0.5">
      <c r="B852" s="1">
        <v>45597</v>
      </c>
      <c r="C852">
        <v>131.07283020019531</v>
      </c>
      <c r="D852">
        <v>130.66937255859375</v>
      </c>
      <c r="F852" s="51">
        <f t="shared" si="39"/>
        <v>5</v>
      </c>
      <c r="G852" s="51">
        <f t="shared" si="40"/>
        <v>44</v>
      </c>
      <c r="H852" s="51">
        <f t="shared" si="41"/>
        <v>11</v>
      </c>
    </row>
    <row r="853" spans="2:8" x14ac:dyDescent="0.5">
      <c r="B853" s="1">
        <v>45600</v>
      </c>
      <c r="C853">
        <v>114.69174957275391</v>
      </c>
      <c r="D853">
        <v>107.61292266845703</v>
      </c>
      <c r="F853" s="51">
        <f t="shared" si="39"/>
        <v>1</v>
      </c>
      <c r="G853" s="51">
        <f t="shared" si="40"/>
        <v>45</v>
      </c>
      <c r="H853" s="51">
        <f t="shared" si="41"/>
        <v>11</v>
      </c>
    </row>
    <row r="854" spans="2:8" x14ac:dyDescent="0.5">
      <c r="B854" s="1">
        <v>45601</v>
      </c>
      <c r="C854">
        <v>57.554264068603516</v>
      </c>
      <c r="D854">
        <v>38.25140380859375</v>
      </c>
      <c r="F854" s="51">
        <f t="shared" si="39"/>
        <v>2</v>
      </c>
      <c r="G854" s="51">
        <f t="shared" si="40"/>
        <v>45</v>
      </c>
      <c r="H854" s="51">
        <f t="shared" si="41"/>
        <v>11</v>
      </c>
    </row>
    <row r="855" spans="2:8" x14ac:dyDescent="0.5">
      <c r="B855" s="1">
        <v>45602</v>
      </c>
      <c r="C855">
        <v>120.14494323730469</v>
      </c>
      <c r="D855">
        <v>114.07154846191406</v>
      </c>
      <c r="F855" s="51">
        <f t="shared" si="39"/>
        <v>3</v>
      </c>
      <c r="G855" s="51">
        <f t="shared" si="40"/>
        <v>45</v>
      </c>
      <c r="H855" s="51">
        <f t="shared" si="41"/>
        <v>11</v>
      </c>
    </row>
    <row r="856" spans="2:8" x14ac:dyDescent="0.5">
      <c r="B856" s="1">
        <v>45603</v>
      </c>
      <c r="C856">
        <v>98.969512939453125</v>
      </c>
      <c r="D856">
        <v>116.07631683349609</v>
      </c>
      <c r="F856" s="51">
        <f t="shared" si="39"/>
        <v>4</v>
      </c>
      <c r="G856" s="51">
        <f t="shared" si="40"/>
        <v>45</v>
      </c>
      <c r="H856" s="51">
        <f t="shared" si="41"/>
        <v>11</v>
      </c>
    </row>
    <row r="857" spans="2:8" x14ac:dyDescent="0.5">
      <c r="B857" s="1">
        <v>45604</v>
      </c>
      <c r="C857">
        <v>109.07935333251953</v>
      </c>
      <c r="D857">
        <v>68.680160522460938</v>
      </c>
      <c r="F857" s="51">
        <f t="shared" si="39"/>
        <v>5</v>
      </c>
      <c r="G857" s="51">
        <f t="shared" si="40"/>
        <v>45</v>
      </c>
      <c r="H857" s="51">
        <f t="shared" si="41"/>
        <v>11</v>
      </c>
    </row>
    <row r="858" spans="2:8" x14ac:dyDescent="0.5">
      <c r="B858" s="1">
        <v>45607</v>
      </c>
      <c r="C858">
        <v>154.22886657714844</v>
      </c>
      <c r="D858">
        <v>147.06916809082031</v>
      </c>
      <c r="F858" s="51">
        <f t="shared" si="39"/>
        <v>1</v>
      </c>
      <c r="G858" s="51">
        <f t="shared" si="40"/>
        <v>46</v>
      </c>
      <c r="H858" s="51">
        <f t="shared" si="41"/>
        <v>11</v>
      </c>
    </row>
    <row r="859" spans="2:8" x14ac:dyDescent="0.5">
      <c r="B859" s="1">
        <v>45608</v>
      </c>
      <c r="C859">
        <v>106.85701751708984</v>
      </c>
      <c r="D859">
        <v>93.212089538574219</v>
      </c>
      <c r="F859" s="51">
        <f t="shared" si="39"/>
        <v>2</v>
      </c>
      <c r="G859" s="51">
        <f t="shared" si="40"/>
        <v>46</v>
      </c>
      <c r="H859" s="51">
        <f t="shared" si="41"/>
        <v>11</v>
      </c>
    </row>
    <row r="860" spans="2:8" x14ac:dyDescent="0.5">
      <c r="B860" s="1">
        <v>45609</v>
      </c>
      <c r="C860">
        <v>116.98659515380859</v>
      </c>
      <c r="D860">
        <v>98.211784362792969</v>
      </c>
      <c r="F860" s="51">
        <f t="shared" si="39"/>
        <v>3</v>
      </c>
      <c r="G860" s="51">
        <f t="shared" si="40"/>
        <v>46</v>
      </c>
      <c r="H860" s="51">
        <f t="shared" si="41"/>
        <v>11</v>
      </c>
    </row>
    <row r="861" spans="2:8" x14ac:dyDescent="0.5">
      <c r="B861" s="1">
        <v>45610</v>
      </c>
      <c r="C861">
        <v>58.837787628173828</v>
      </c>
      <c r="D861">
        <v>35.194011688232422</v>
      </c>
      <c r="F861" s="51">
        <f t="shared" si="39"/>
        <v>4</v>
      </c>
      <c r="G861" s="51">
        <f t="shared" si="40"/>
        <v>46</v>
      </c>
      <c r="H861" s="51">
        <f t="shared" si="41"/>
        <v>11</v>
      </c>
    </row>
    <row r="862" spans="2:8" x14ac:dyDescent="0.5">
      <c r="B862" s="1">
        <v>45611</v>
      </c>
      <c r="C862">
        <v>97.908409118652344</v>
      </c>
      <c r="D862">
        <v>119.2974853515625</v>
      </c>
      <c r="F862" s="51">
        <f t="shared" si="39"/>
        <v>5</v>
      </c>
      <c r="G862" s="51">
        <f t="shared" si="40"/>
        <v>46</v>
      </c>
      <c r="H862" s="51">
        <f t="shared" si="41"/>
        <v>11</v>
      </c>
    </row>
    <row r="863" spans="2:8" x14ac:dyDescent="0.5">
      <c r="B863" s="1">
        <v>45614</v>
      </c>
      <c r="C863">
        <v>245.9111328125</v>
      </c>
      <c r="D863">
        <v>346.10006713867188</v>
      </c>
      <c r="F863" s="51">
        <f t="shared" si="39"/>
        <v>1</v>
      </c>
      <c r="G863" s="51">
        <f t="shared" si="40"/>
        <v>47</v>
      </c>
      <c r="H863" s="51">
        <f t="shared" si="41"/>
        <v>11</v>
      </c>
    </row>
    <row r="864" spans="2:8" x14ac:dyDescent="0.5">
      <c r="B864" s="1">
        <v>45615</v>
      </c>
      <c r="C864">
        <v>197.47999572753906</v>
      </c>
      <c r="D864">
        <v>152.41714477539063</v>
      </c>
      <c r="F864" s="51">
        <f t="shared" si="39"/>
        <v>2</v>
      </c>
      <c r="G864" s="51">
        <f t="shared" si="40"/>
        <v>47</v>
      </c>
      <c r="H864" s="51">
        <f t="shared" si="41"/>
        <v>11</v>
      </c>
    </row>
    <row r="865" spans="2:8" x14ac:dyDescent="0.5">
      <c r="B865" s="1">
        <v>45616</v>
      </c>
      <c r="C865">
        <v>195.53350830078125</v>
      </c>
      <c r="D865">
        <v>160.53193664550781</v>
      </c>
      <c r="F865" s="51">
        <f t="shared" si="39"/>
        <v>3</v>
      </c>
      <c r="G865" s="51">
        <f t="shared" si="40"/>
        <v>47</v>
      </c>
      <c r="H865" s="51">
        <f t="shared" si="41"/>
        <v>11</v>
      </c>
    </row>
    <row r="866" spans="2:8" x14ac:dyDescent="0.5">
      <c r="B866" s="1">
        <v>45617</v>
      </c>
      <c r="C866">
        <v>194.4993896484375</v>
      </c>
      <c r="D866">
        <v>218.13829040527344</v>
      </c>
      <c r="F866" s="51">
        <f t="shared" si="39"/>
        <v>4</v>
      </c>
      <c r="G866" s="51">
        <f t="shared" si="40"/>
        <v>47</v>
      </c>
      <c r="H866" s="51">
        <f t="shared" si="41"/>
        <v>11</v>
      </c>
    </row>
    <row r="867" spans="2:8" x14ac:dyDescent="0.5">
      <c r="B867" s="1">
        <v>45618</v>
      </c>
      <c r="C867">
        <v>96.925384521484375</v>
      </c>
      <c r="D867">
        <v>68.207328796386719</v>
      </c>
      <c r="F867" s="51">
        <f t="shared" si="39"/>
        <v>5</v>
      </c>
      <c r="G867" s="51">
        <f t="shared" si="40"/>
        <v>47</v>
      </c>
      <c r="H867" s="51">
        <f t="shared" si="41"/>
        <v>11</v>
      </c>
    </row>
    <row r="868" spans="2:8" x14ac:dyDescent="0.5">
      <c r="B868" s="1">
        <v>45621</v>
      </c>
      <c r="C868">
        <v>123.70584869384766</v>
      </c>
      <c r="D868">
        <v>164.43342590332031</v>
      </c>
      <c r="F868" s="51">
        <f t="shared" si="39"/>
        <v>1</v>
      </c>
      <c r="G868" s="51">
        <f t="shared" si="40"/>
        <v>48</v>
      </c>
      <c r="H868" s="51">
        <f t="shared" si="41"/>
        <v>11</v>
      </c>
    </row>
    <row r="869" spans="2:8" x14ac:dyDescent="0.5">
      <c r="B869" s="1">
        <v>45622</v>
      </c>
      <c r="C869">
        <v>169.25527954101563</v>
      </c>
      <c r="D869">
        <v>192.83920288085938</v>
      </c>
      <c r="F869" s="51">
        <f t="shared" si="39"/>
        <v>2</v>
      </c>
      <c r="G869" s="51">
        <f t="shared" si="40"/>
        <v>48</v>
      </c>
      <c r="H869" s="51">
        <f t="shared" si="41"/>
        <v>11</v>
      </c>
    </row>
    <row r="870" spans="2:8" x14ac:dyDescent="0.5">
      <c r="B870" s="1">
        <v>45623</v>
      </c>
      <c r="C870">
        <v>199.62742614746094</v>
      </c>
      <c r="D870">
        <v>236.327880859375</v>
      </c>
      <c r="F870" s="51">
        <f t="shared" si="39"/>
        <v>3</v>
      </c>
      <c r="G870" s="51">
        <f t="shared" si="40"/>
        <v>48</v>
      </c>
      <c r="H870" s="51">
        <f t="shared" si="41"/>
        <v>11</v>
      </c>
    </row>
    <row r="871" spans="2:8" x14ac:dyDescent="0.5">
      <c r="B871" s="1">
        <v>45624</v>
      </c>
      <c r="C871">
        <v>176.27854919433594</v>
      </c>
      <c r="D871">
        <v>161.09127807617188</v>
      </c>
      <c r="F871" s="51">
        <f t="shared" si="39"/>
        <v>4</v>
      </c>
      <c r="G871" s="51">
        <f t="shared" si="40"/>
        <v>48</v>
      </c>
      <c r="H871" s="51">
        <f t="shared" si="41"/>
        <v>11</v>
      </c>
    </row>
    <row r="872" spans="2:8" x14ac:dyDescent="0.5">
      <c r="B872" s="1">
        <v>45625</v>
      </c>
      <c r="C872">
        <v>226.97222900390625</v>
      </c>
      <c r="D872">
        <v>293.54412841796875</v>
      </c>
      <c r="F872" s="51">
        <f t="shared" si="39"/>
        <v>5</v>
      </c>
      <c r="G872" s="51">
        <f t="shared" si="40"/>
        <v>48</v>
      </c>
      <c r="H872" s="51">
        <f t="shared" si="41"/>
        <v>11</v>
      </c>
    </row>
    <row r="873" spans="2:8" x14ac:dyDescent="0.5">
      <c r="B873" s="1">
        <v>45628</v>
      </c>
      <c r="C873">
        <v>197.0029296875</v>
      </c>
      <c r="D873">
        <v>320.05361938476563</v>
      </c>
      <c r="F873" s="51">
        <f t="shared" si="39"/>
        <v>1</v>
      </c>
      <c r="G873" s="51">
        <f t="shared" si="40"/>
        <v>49</v>
      </c>
      <c r="H873" s="51">
        <f t="shared" si="41"/>
        <v>12</v>
      </c>
    </row>
    <row r="874" spans="2:8" x14ac:dyDescent="0.5">
      <c r="B874" s="1">
        <v>45629</v>
      </c>
      <c r="C874">
        <v>165.62838745117188</v>
      </c>
      <c r="D874">
        <v>190.52142333984375</v>
      </c>
      <c r="F874" s="51">
        <f t="shared" si="39"/>
        <v>2</v>
      </c>
      <c r="G874" s="51">
        <f t="shared" si="40"/>
        <v>49</v>
      </c>
      <c r="H874" s="51">
        <f t="shared" si="41"/>
        <v>12</v>
      </c>
    </row>
    <row r="875" spans="2:8" x14ac:dyDescent="0.5">
      <c r="B875" s="1">
        <v>45630</v>
      </c>
      <c r="C875">
        <v>137.16636657714844</v>
      </c>
      <c r="D875">
        <v>95.720909118652344</v>
      </c>
      <c r="F875" s="51">
        <f t="shared" si="39"/>
        <v>3</v>
      </c>
      <c r="G875" s="51">
        <f t="shared" si="40"/>
        <v>49</v>
      </c>
      <c r="H875" s="51">
        <f t="shared" si="41"/>
        <v>12</v>
      </c>
    </row>
    <row r="876" spans="2:8" x14ac:dyDescent="0.5">
      <c r="B876" s="1">
        <v>45631</v>
      </c>
      <c r="C876">
        <v>127.92436218261719</v>
      </c>
      <c r="D876">
        <v>107.39418792724609</v>
      </c>
      <c r="F876" s="51">
        <f t="shared" si="39"/>
        <v>4</v>
      </c>
      <c r="G876" s="51">
        <f t="shared" si="40"/>
        <v>49</v>
      </c>
      <c r="H876" s="51">
        <f t="shared" si="41"/>
        <v>12</v>
      </c>
    </row>
    <row r="877" spans="2:8" x14ac:dyDescent="0.5">
      <c r="B877" s="1">
        <v>45632</v>
      </c>
      <c r="C877">
        <v>150.84552001953125</v>
      </c>
      <c r="D877">
        <v>156.39645385742188</v>
      </c>
      <c r="F877" s="51">
        <f t="shared" si="39"/>
        <v>5</v>
      </c>
      <c r="G877" s="51">
        <f t="shared" si="40"/>
        <v>49</v>
      </c>
      <c r="H877" s="51">
        <f t="shared" si="41"/>
        <v>12</v>
      </c>
    </row>
    <row r="878" spans="2:8" x14ac:dyDescent="0.5">
      <c r="B878" s="1">
        <v>45635</v>
      </c>
      <c r="C878">
        <v>172.08143615722656</v>
      </c>
      <c r="D878">
        <v>300.215576171875</v>
      </c>
      <c r="F878" s="51">
        <f t="shared" si="39"/>
        <v>1</v>
      </c>
      <c r="G878" s="51">
        <f t="shared" si="40"/>
        <v>50</v>
      </c>
      <c r="H878" s="51">
        <f t="shared" si="41"/>
        <v>12</v>
      </c>
    </row>
    <row r="879" spans="2:8" x14ac:dyDescent="0.5">
      <c r="B879" s="1">
        <v>45636</v>
      </c>
      <c r="C879">
        <v>189.81442260742188</v>
      </c>
      <c r="D879">
        <v>244.16793823242188</v>
      </c>
      <c r="F879" s="51">
        <f t="shared" si="39"/>
        <v>2</v>
      </c>
      <c r="G879" s="51">
        <f t="shared" si="40"/>
        <v>50</v>
      </c>
      <c r="H879" s="51">
        <f t="shared" si="41"/>
        <v>12</v>
      </c>
    </row>
    <row r="880" spans="2:8" x14ac:dyDescent="0.5">
      <c r="B880" s="1">
        <v>45637</v>
      </c>
      <c r="C880">
        <v>153.94032287597656</v>
      </c>
      <c r="D880">
        <v>181.88619995117188</v>
      </c>
      <c r="F880" s="51">
        <f t="shared" si="39"/>
        <v>3</v>
      </c>
      <c r="G880" s="51">
        <f t="shared" si="40"/>
        <v>50</v>
      </c>
      <c r="H880" s="51">
        <f t="shared" si="41"/>
        <v>12</v>
      </c>
    </row>
    <row r="881" spans="2:8" x14ac:dyDescent="0.5">
      <c r="B881" s="1">
        <v>45638</v>
      </c>
      <c r="C881">
        <v>233.82832336425781</v>
      </c>
      <c r="D881">
        <v>323.76190185546875</v>
      </c>
      <c r="F881" s="51">
        <f t="shared" si="39"/>
        <v>4</v>
      </c>
      <c r="G881" s="51">
        <f t="shared" si="40"/>
        <v>50</v>
      </c>
      <c r="H881" s="51">
        <f t="shared" si="41"/>
        <v>12</v>
      </c>
    </row>
    <row r="882" spans="2:8" x14ac:dyDescent="0.5">
      <c r="B882" s="1">
        <v>45639</v>
      </c>
      <c r="C882">
        <v>191.74543762207031</v>
      </c>
      <c r="D882">
        <v>250.47926330566406</v>
      </c>
      <c r="F882" s="51">
        <f t="shared" si="39"/>
        <v>5</v>
      </c>
      <c r="G882" s="51">
        <f t="shared" si="40"/>
        <v>50</v>
      </c>
      <c r="H882" s="51">
        <f t="shared" si="41"/>
        <v>12</v>
      </c>
    </row>
    <row r="883" spans="2:8" x14ac:dyDescent="0.5">
      <c r="B883" s="1">
        <v>45642</v>
      </c>
      <c r="C883">
        <v>187.50382995605469</v>
      </c>
      <c r="D883">
        <v>180.00346374511719</v>
      </c>
      <c r="F883" s="51">
        <f t="shared" si="39"/>
        <v>1</v>
      </c>
      <c r="G883" s="51">
        <f t="shared" si="40"/>
        <v>51</v>
      </c>
      <c r="H883" s="51">
        <f t="shared" si="41"/>
        <v>12</v>
      </c>
    </row>
    <row r="884" spans="2:8" x14ac:dyDescent="0.5">
      <c r="B884" s="1">
        <v>45643</v>
      </c>
      <c r="C884">
        <v>133.57127380371094</v>
      </c>
      <c r="D884">
        <v>93.212089538574219</v>
      </c>
      <c r="F884" s="51">
        <f t="shared" si="39"/>
        <v>2</v>
      </c>
      <c r="G884" s="51">
        <f t="shared" si="40"/>
        <v>51</v>
      </c>
      <c r="H884" s="51">
        <f t="shared" si="41"/>
        <v>12</v>
      </c>
    </row>
    <row r="885" spans="2:8" x14ac:dyDescent="0.5">
      <c r="B885" s="1">
        <v>45644</v>
      </c>
      <c r="C885">
        <v>175.99980163574219</v>
      </c>
      <c r="D885">
        <v>187.99078369140625</v>
      </c>
      <c r="F885" s="51">
        <f t="shared" si="39"/>
        <v>3</v>
      </c>
      <c r="G885" s="51">
        <f t="shared" si="40"/>
        <v>51</v>
      </c>
      <c r="H885" s="51">
        <f t="shared" si="41"/>
        <v>12</v>
      </c>
    </row>
    <row r="886" spans="2:8" x14ac:dyDescent="0.5">
      <c r="B886" s="1">
        <v>45645</v>
      </c>
      <c r="C886">
        <v>152.88774108886719</v>
      </c>
      <c r="D886">
        <v>190.52142333984375</v>
      </c>
      <c r="F886" s="51">
        <f t="shared" si="39"/>
        <v>4</v>
      </c>
      <c r="G886" s="51">
        <f t="shared" si="40"/>
        <v>51</v>
      </c>
      <c r="H886" s="51">
        <f t="shared" si="41"/>
        <v>12</v>
      </c>
    </row>
    <row r="887" spans="2:8" x14ac:dyDescent="0.5">
      <c r="B887" s="1">
        <v>45646</v>
      </c>
      <c r="C887">
        <v>128.64340209960938</v>
      </c>
      <c r="D887">
        <v>153.89691162109375</v>
      </c>
      <c r="F887" s="51">
        <f t="shared" si="39"/>
        <v>5</v>
      </c>
      <c r="G887" s="51">
        <f t="shared" si="40"/>
        <v>51</v>
      </c>
      <c r="H887" s="51">
        <f t="shared" si="41"/>
        <v>12</v>
      </c>
    </row>
    <row r="888" spans="2:8" x14ac:dyDescent="0.5">
      <c r="B888" s="1">
        <v>45649</v>
      </c>
      <c r="C888">
        <v>146.57379150390625</v>
      </c>
      <c r="D888">
        <v>102.28583526611328</v>
      </c>
      <c r="F888" s="51">
        <f t="shared" si="39"/>
        <v>1</v>
      </c>
      <c r="G888" s="51">
        <f t="shared" si="40"/>
        <v>52</v>
      </c>
      <c r="H888" s="51">
        <f t="shared" si="41"/>
        <v>12</v>
      </c>
    </row>
    <row r="889" spans="2:8" x14ac:dyDescent="0.5">
      <c r="B889" s="1">
        <v>45650</v>
      </c>
      <c r="C889">
        <v>143.69584655761719</v>
      </c>
      <c r="D889">
        <v>135.71388244628906</v>
      </c>
      <c r="F889" s="51">
        <f t="shared" si="39"/>
        <v>2</v>
      </c>
      <c r="G889" s="51">
        <f t="shared" si="40"/>
        <v>52</v>
      </c>
      <c r="H889" s="51">
        <f t="shared" si="41"/>
        <v>12</v>
      </c>
    </row>
    <row r="890" spans="2:8" x14ac:dyDescent="0.5">
      <c r="B890" s="1">
        <v>45652</v>
      </c>
      <c r="C890">
        <v>123.99986267089844</v>
      </c>
      <c r="D890">
        <v>141.27792358398438</v>
      </c>
      <c r="F890" s="51">
        <f t="shared" si="39"/>
        <v>4</v>
      </c>
      <c r="G890" s="51">
        <f t="shared" si="40"/>
        <v>52</v>
      </c>
      <c r="H890" s="51">
        <f t="shared" si="41"/>
        <v>12</v>
      </c>
    </row>
    <row r="891" spans="2:8" x14ac:dyDescent="0.5">
      <c r="B891" s="1">
        <v>45653</v>
      </c>
      <c r="C891">
        <v>168.55986022949219</v>
      </c>
      <c r="D891">
        <v>219.18392944335938</v>
      </c>
      <c r="F891" s="51">
        <f t="shared" si="39"/>
        <v>5</v>
      </c>
      <c r="G891" s="51">
        <f t="shared" si="40"/>
        <v>52</v>
      </c>
      <c r="H891" s="51">
        <f t="shared" si="41"/>
        <v>12</v>
      </c>
    </row>
    <row r="892" spans="2:8" x14ac:dyDescent="0.5">
      <c r="B892" s="1">
        <v>45656</v>
      </c>
      <c r="C892">
        <v>108.19944000244141</v>
      </c>
      <c r="D892">
        <v>82.974151611328125</v>
      </c>
      <c r="F892" s="51">
        <f t="shared" si="39"/>
        <v>1</v>
      </c>
      <c r="G892" s="51">
        <f t="shared" si="40"/>
        <v>53</v>
      </c>
      <c r="H892" s="51">
        <f t="shared" si="41"/>
        <v>12</v>
      </c>
    </row>
    <row r="893" spans="2:8" x14ac:dyDescent="0.5">
      <c r="B893" s="1">
        <v>45657</v>
      </c>
      <c r="C893">
        <v>63.550460815429688</v>
      </c>
      <c r="D893">
        <v>79.193557739257813</v>
      </c>
      <c r="F893" s="51">
        <f t="shared" si="39"/>
        <v>2</v>
      </c>
      <c r="G893" s="51">
        <f t="shared" si="40"/>
        <v>53</v>
      </c>
      <c r="H893" s="51">
        <f t="shared" si="41"/>
        <v>12</v>
      </c>
    </row>
    <row r="894" spans="2:8" x14ac:dyDescent="0.5">
      <c r="B894" s="1">
        <v>45659</v>
      </c>
      <c r="C894">
        <v>198.8912353515625</v>
      </c>
      <c r="D894">
        <v>273.48831176757813</v>
      </c>
      <c r="F894" s="51">
        <f t="shared" si="39"/>
        <v>4</v>
      </c>
      <c r="G894" s="51">
        <f t="shared" si="40"/>
        <v>1</v>
      </c>
      <c r="H894" s="51">
        <f t="shared" si="41"/>
        <v>1</v>
      </c>
    </row>
    <row r="895" spans="2:8" x14ac:dyDescent="0.5">
      <c r="B895" s="1">
        <v>45660</v>
      </c>
      <c r="C895">
        <v>138.02365112304688</v>
      </c>
      <c r="D895">
        <v>137.59880065917969</v>
      </c>
      <c r="F895" s="51">
        <f t="shared" si="39"/>
        <v>5</v>
      </c>
      <c r="G895" s="51">
        <f t="shared" si="40"/>
        <v>1</v>
      </c>
      <c r="H895" s="51">
        <f t="shared" si="41"/>
        <v>1</v>
      </c>
    </row>
    <row r="896" spans="2:8" x14ac:dyDescent="0.5">
      <c r="B896" s="1">
        <v>45663</v>
      </c>
      <c r="C896">
        <v>98.318222045898438</v>
      </c>
      <c r="D896">
        <v>120.63455963134766</v>
      </c>
      <c r="F896" s="51">
        <f t="shared" si="39"/>
        <v>1</v>
      </c>
      <c r="G896" s="51">
        <f t="shared" si="40"/>
        <v>2</v>
      </c>
      <c r="H896" s="51">
        <f t="shared" si="41"/>
        <v>1</v>
      </c>
    </row>
    <row r="897" spans="2:8" x14ac:dyDescent="0.5">
      <c r="B897" s="1">
        <v>45664</v>
      </c>
      <c r="C897">
        <v>118.52878570556641</v>
      </c>
      <c r="D897">
        <v>62.191547393798828</v>
      </c>
      <c r="F897" s="51">
        <f t="shared" si="39"/>
        <v>2</v>
      </c>
      <c r="G897" s="51">
        <f t="shared" si="40"/>
        <v>2</v>
      </c>
      <c r="H897" s="51">
        <f t="shared" si="41"/>
        <v>1</v>
      </c>
    </row>
    <row r="898" spans="2:8" x14ac:dyDescent="0.5">
      <c r="B898" s="1">
        <v>45665</v>
      </c>
      <c r="C898">
        <v>70.753875732421875</v>
      </c>
      <c r="D898">
        <v>51.298973083496094</v>
      </c>
      <c r="F898" s="51">
        <f t="shared" si="39"/>
        <v>3</v>
      </c>
      <c r="G898" s="51">
        <f t="shared" si="40"/>
        <v>2</v>
      </c>
      <c r="H898" s="51">
        <f t="shared" si="41"/>
        <v>1</v>
      </c>
    </row>
    <row r="899" spans="2:8" x14ac:dyDescent="0.5">
      <c r="B899" s="1">
        <v>45666</v>
      </c>
      <c r="C899">
        <v>124.29897308349609</v>
      </c>
      <c r="D899">
        <v>86.741462707519531</v>
      </c>
      <c r="F899" s="51">
        <f t="shared" si="39"/>
        <v>4</v>
      </c>
      <c r="G899" s="51">
        <f t="shared" si="40"/>
        <v>2</v>
      </c>
      <c r="H899" s="51">
        <f t="shared" si="41"/>
        <v>1</v>
      </c>
    </row>
    <row r="900" spans="2:8" x14ac:dyDescent="0.5">
      <c r="B900" s="1">
        <v>45667</v>
      </c>
      <c r="C900">
        <v>65.773002624511719</v>
      </c>
      <c r="D900">
        <v>59.609592437744141</v>
      </c>
      <c r="F900" s="51">
        <f t="shared" si="39"/>
        <v>5</v>
      </c>
      <c r="G900" s="51">
        <f t="shared" si="40"/>
        <v>2</v>
      </c>
      <c r="H900" s="51">
        <f t="shared" si="41"/>
        <v>1</v>
      </c>
    </row>
    <row r="901" spans="2:8" x14ac:dyDescent="0.5">
      <c r="B901" s="1">
        <v>45670</v>
      </c>
      <c r="C901">
        <v>107.78419494628906</v>
      </c>
      <c r="D901">
        <v>71.634956359863281</v>
      </c>
      <c r="F901" s="51">
        <f t="shared" si="39"/>
        <v>1</v>
      </c>
      <c r="G901" s="51">
        <f t="shared" si="40"/>
        <v>3</v>
      </c>
      <c r="H901" s="51">
        <f t="shared" si="41"/>
        <v>1</v>
      </c>
    </row>
    <row r="902" spans="2:8" x14ac:dyDescent="0.5">
      <c r="B902" s="1">
        <v>45671</v>
      </c>
      <c r="C902">
        <v>149.09796142578125</v>
      </c>
      <c r="D902">
        <v>90.475921630859375</v>
      </c>
      <c r="F902" s="51">
        <f t="shared" ref="F902:F924" si="42">WEEKDAY(B902,2)</f>
        <v>2</v>
      </c>
      <c r="G902" s="51">
        <f t="shared" si="40"/>
        <v>3</v>
      </c>
      <c r="H902" s="51">
        <f t="shared" si="41"/>
        <v>1</v>
      </c>
    </row>
    <row r="903" spans="2:8" x14ac:dyDescent="0.5">
      <c r="B903" s="1">
        <v>45672</v>
      </c>
      <c r="C903">
        <v>148.14703369140625</v>
      </c>
      <c r="D903">
        <v>153.59866333007813</v>
      </c>
      <c r="F903" s="51">
        <f t="shared" si="42"/>
        <v>3</v>
      </c>
      <c r="G903" s="51">
        <f t="shared" ref="G903:G924" si="43">WEEKNUM(B903)</f>
        <v>3</v>
      </c>
      <c r="H903" s="51">
        <f t="shared" ref="H903:H924" si="44">MONTH(B903)</f>
        <v>1</v>
      </c>
    </row>
    <row r="904" spans="2:8" x14ac:dyDescent="0.5">
      <c r="B904" s="1">
        <v>45673</v>
      </c>
      <c r="C904">
        <v>92.984359741210938</v>
      </c>
      <c r="D904">
        <v>115.8726806640625</v>
      </c>
      <c r="F904" s="51">
        <f t="shared" si="42"/>
        <v>4</v>
      </c>
      <c r="G904" s="51">
        <f t="shared" si="43"/>
        <v>3</v>
      </c>
      <c r="H904" s="51">
        <f t="shared" si="44"/>
        <v>1</v>
      </c>
    </row>
    <row r="905" spans="2:8" x14ac:dyDescent="0.5">
      <c r="B905" s="1">
        <v>45674</v>
      </c>
      <c r="C905">
        <v>88.48260498046875</v>
      </c>
      <c r="D905">
        <v>66.157691955566406</v>
      </c>
      <c r="F905" s="51">
        <f t="shared" si="42"/>
        <v>5</v>
      </c>
      <c r="G905" s="51">
        <f t="shared" si="43"/>
        <v>3</v>
      </c>
      <c r="H905" s="51">
        <f t="shared" si="44"/>
        <v>1</v>
      </c>
    </row>
    <row r="906" spans="2:8" x14ac:dyDescent="0.5">
      <c r="B906" s="1">
        <v>45677</v>
      </c>
      <c r="C906">
        <v>151.88629150390625</v>
      </c>
      <c r="D906">
        <v>173.05003356933594</v>
      </c>
      <c r="F906" s="51">
        <f t="shared" si="42"/>
        <v>1</v>
      </c>
      <c r="G906" s="51">
        <f t="shared" si="43"/>
        <v>4</v>
      </c>
      <c r="H906" s="51">
        <f t="shared" si="44"/>
        <v>1</v>
      </c>
    </row>
    <row r="907" spans="2:8" x14ac:dyDescent="0.5">
      <c r="B907" s="1">
        <v>45678</v>
      </c>
      <c r="C907">
        <v>50.670249938964844</v>
      </c>
      <c r="D907">
        <v>37.885711669921875</v>
      </c>
      <c r="F907" s="51">
        <f t="shared" si="42"/>
        <v>2</v>
      </c>
      <c r="G907" s="51">
        <f t="shared" si="43"/>
        <v>4</v>
      </c>
      <c r="H907" s="51">
        <f t="shared" si="44"/>
        <v>1</v>
      </c>
    </row>
    <row r="908" spans="2:8" x14ac:dyDescent="0.5">
      <c r="B908" s="1">
        <v>45679</v>
      </c>
      <c r="C908">
        <v>157.74131774902344</v>
      </c>
      <c r="D908">
        <v>174.7286376953125</v>
      </c>
      <c r="F908" s="51">
        <f t="shared" si="42"/>
        <v>3</v>
      </c>
      <c r="G908" s="51">
        <f t="shared" si="43"/>
        <v>4</v>
      </c>
      <c r="H908" s="51">
        <f t="shared" si="44"/>
        <v>1</v>
      </c>
    </row>
    <row r="909" spans="2:8" x14ac:dyDescent="0.5">
      <c r="B909" s="1">
        <v>45680</v>
      </c>
      <c r="C909">
        <v>121.11765289306641</v>
      </c>
      <c r="D909">
        <v>108.67034912109375</v>
      </c>
      <c r="F909" s="51">
        <f t="shared" si="42"/>
        <v>4</v>
      </c>
      <c r="G909" s="51">
        <f t="shared" si="43"/>
        <v>4</v>
      </c>
      <c r="H909" s="51">
        <f t="shared" si="44"/>
        <v>1</v>
      </c>
    </row>
    <row r="910" spans="2:8" x14ac:dyDescent="0.5">
      <c r="B910" s="1">
        <v>45681</v>
      </c>
      <c r="C910">
        <v>149.35893249511719</v>
      </c>
      <c r="D910">
        <v>116.99222564697266</v>
      </c>
      <c r="F910" s="51">
        <f t="shared" si="42"/>
        <v>5</v>
      </c>
      <c r="G910" s="51">
        <f t="shared" si="43"/>
        <v>4</v>
      </c>
      <c r="H910" s="51">
        <f t="shared" si="44"/>
        <v>1</v>
      </c>
    </row>
    <row r="911" spans="2:8" x14ac:dyDescent="0.5">
      <c r="B911" s="1">
        <v>45688</v>
      </c>
      <c r="C911">
        <v>110.80772399902344</v>
      </c>
      <c r="D911">
        <v>69.768409729003906</v>
      </c>
      <c r="F911" s="51">
        <f t="shared" si="42"/>
        <v>5</v>
      </c>
      <c r="G911" s="51">
        <f t="shared" si="43"/>
        <v>5</v>
      </c>
      <c r="H911" s="51">
        <f t="shared" si="44"/>
        <v>1</v>
      </c>
    </row>
    <row r="912" spans="2:8" x14ac:dyDescent="0.5">
      <c r="B912" s="1">
        <v>45691</v>
      </c>
      <c r="C912">
        <v>146.63278198242188</v>
      </c>
      <c r="D912">
        <v>146.18142700195313</v>
      </c>
      <c r="F912" s="51">
        <f t="shared" si="42"/>
        <v>1</v>
      </c>
      <c r="G912" s="51">
        <f t="shared" si="43"/>
        <v>6</v>
      </c>
      <c r="H912" s="51">
        <f t="shared" si="44"/>
        <v>2</v>
      </c>
    </row>
    <row r="913" spans="2:8" x14ac:dyDescent="0.5">
      <c r="B913" s="1">
        <v>45692</v>
      </c>
      <c r="C913">
        <v>142.22116088867188</v>
      </c>
      <c r="D913">
        <v>153.59866333007813</v>
      </c>
      <c r="F913" s="51">
        <f t="shared" si="42"/>
        <v>2</v>
      </c>
      <c r="G913" s="51">
        <f t="shared" si="43"/>
        <v>6</v>
      </c>
      <c r="H913" s="51">
        <f t="shared" si="44"/>
        <v>2</v>
      </c>
    </row>
    <row r="914" spans="2:8" x14ac:dyDescent="0.5">
      <c r="B914" s="1">
        <v>45693</v>
      </c>
      <c r="C914">
        <v>135.80937194824219</v>
      </c>
      <c r="D914">
        <v>117.73159027099609</v>
      </c>
      <c r="F914" s="51">
        <f t="shared" si="42"/>
        <v>3</v>
      </c>
      <c r="G914" s="51">
        <f t="shared" si="43"/>
        <v>6</v>
      </c>
      <c r="H914" s="51">
        <f t="shared" si="44"/>
        <v>2</v>
      </c>
    </row>
    <row r="915" spans="2:8" x14ac:dyDescent="0.5">
      <c r="B915" s="1">
        <v>45694</v>
      </c>
      <c r="C915">
        <v>146.41183471679688</v>
      </c>
      <c r="D915">
        <v>97.307441711425781</v>
      </c>
      <c r="F915" s="51">
        <f t="shared" si="42"/>
        <v>4</v>
      </c>
      <c r="G915" s="51">
        <f t="shared" si="43"/>
        <v>6</v>
      </c>
      <c r="H915" s="51">
        <f t="shared" si="44"/>
        <v>2</v>
      </c>
    </row>
    <row r="916" spans="2:8" x14ac:dyDescent="0.5">
      <c r="B916" s="1">
        <v>45695</v>
      </c>
      <c r="C916">
        <v>119.58728790283203</v>
      </c>
      <c r="D916">
        <v>131.14109802246094</v>
      </c>
      <c r="F916" s="51">
        <f t="shared" si="42"/>
        <v>5</v>
      </c>
      <c r="G916" s="51">
        <f t="shared" si="43"/>
        <v>6</v>
      </c>
      <c r="H916" s="51">
        <f t="shared" si="44"/>
        <v>2</v>
      </c>
    </row>
    <row r="917" spans="2:8" x14ac:dyDescent="0.5">
      <c r="B917" s="1">
        <v>45698</v>
      </c>
      <c r="C917">
        <v>121.84156799316406</v>
      </c>
      <c r="D917">
        <v>106.28321075439453</v>
      </c>
      <c r="F917" s="51">
        <f t="shared" si="42"/>
        <v>1</v>
      </c>
      <c r="G917" s="51">
        <f t="shared" si="43"/>
        <v>7</v>
      </c>
      <c r="H917" s="51">
        <f t="shared" si="44"/>
        <v>2</v>
      </c>
    </row>
    <row r="918" spans="2:8" x14ac:dyDescent="0.5">
      <c r="B918" s="1">
        <v>45699</v>
      </c>
      <c r="C918">
        <v>120.89662170410156</v>
      </c>
      <c r="D918">
        <v>84.367149353027344</v>
      </c>
      <c r="F918" s="51">
        <f t="shared" si="42"/>
        <v>2</v>
      </c>
      <c r="G918" s="51">
        <f t="shared" si="43"/>
        <v>7</v>
      </c>
      <c r="H918" s="51">
        <f t="shared" si="44"/>
        <v>2</v>
      </c>
    </row>
    <row r="919" spans="2:8" x14ac:dyDescent="0.5">
      <c r="B919" s="1">
        <v>45700</v>
      </c>
      <c r="C919">
        <v>95.554840087890625</v>
      </c>
      <c r="D919">
        <v>76.208572387695313</v>
      </c>
      <c r="F919" s="51">
        <f t="shared" si="42"/>
        <v>3</v>
      </c>
      <c r="G919" s="51">
        <f t="shared" si="43"/>
        <v>7</v>
      </c>
      <c r="H919" s="51">
        <f t="shared" si="44"/>
        <v>2</v>
      </c>
    </row>
    <row r="920" spans="2:8" x14ac:dyDescent="0.5">
      <c r="B920" s="1">
        <v>45701</v>
      </c>
      <c r="C920">
        <v>168.333740234375</v>
      </c>
      <c r="D920">
        <v>179.80242919921875</v>
      </c>
      <c r="F920" s="51">
        <f t="shared" si="42"/>
        <v>4</v>
      </c>
      <c r="G920" s="51">
        <f t="shared" si="43"/>
        <v>7</v>
      </c>
      <c r="H920" s="51">
        <f t="shared" si="44"/>
        <v>2</v>
      </c>
    </row>
    <row r="921" spans="2:8" x14ac:dyDescent="0.5">
      <c r="B921" s="1">
        <v>45702</v>
      </c>
      <c r="C921">
        <v>119.73136138916016</v>
      </c>
      <c r="D921">
        <v>102.31098937988281</v>
      </c>
      <c r="F921" s="51">
        <f t="shared" si="42"/>
        <v>5</v>
      </c>
      <c r="G921" s="51">
        <f t="shared" si="43"/>
        <v>7</v>
      </c>
      <c r="H921" s="51">
        <f t="shared" si="44"/>
        <v>2</v>
      </c>
    </row>
    <row r="922" spans="2:8" x14ac:dyDescent="0.5">
      <c r="B922" s="1">
        <v>45705</v>
      </c>
      <c r="C922">
        <v>154.28396606445313</v>
      </c>
      <c r="D922">
        <v>162.85667419433594</v>
      </c>
      <c r="F922" s="51">
        <f t="shared" si="42"/>
        <v>1</v>
      </c>
      <c r="G922" s="51">
        <f t="shared" si="43"/>
        <v>8</v>
      </c>
      <c r="H922" s="51">
        <f t="shared" si="44"/>
        <v>2</v>
      </c>
    </row>
    <row r="923" spans="2:8" x14ac:dyDescent="0.5">
      <c r="B923" s="1">
        <v>45706</v>
      </c>
      <c r="C923">
        <v>242.38299560546875</v>
      </c>
      <c r="D923">
        <v>187.93983459472656</v>
      </c>
      <c r="F923" s="51">
        <f t="shared" si="42"/>
        <v>2</v>
      </c>
      <c r="G923" s="51">
        <f t="shared" si="43"/>
        <v>8</v>
      </c>
      <c r="H923" s="51">
        <f t="shared" si="44"/>
        <v>2</v>
      </c>
    </row>
    <row r="924" spans="2:8" x14ac:dyDescent="0.5">
      <c r="B924" s="1">
        <v>45707</v>
      </c>
      <c r="C924">
        <v>175.05439758300781</v>
      </c>
      <c r="D924">
        <v>187.93983459472656</v>
      </c>
      <c r="F924" s="51">
        <f t="shared" si="42"/>
        <v>3</v>
      </c>
      <c r="G924" s="51">
        <f t="shared" si="43"/>
        <v>8</v>
      </c>
      <c r="H924" s="51">
        <f t="shared" si="44"/>
        <v>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Dates Matching</vt:lpstr>
      <vt:lpstr>Digits</vt:lpstr>
      <vt:lpstr>DataTypes</vt:lpstr>
      <vt:lpstr>nDataTypes</vt:lpstr>
      <vt:lpstr>Gaps</vt:lpstr>
      <vt:lpstr>Repeats</vt:lpstr>
      <vt:lpstr>Proxy By Category Avgs</vt:lpstr>
      <vt:lpstr>Earliest- &amp; Latest-Of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</dc:creator>
  <cp:lastModifiedBy>Andreas Steiner</cp:lastModifiedBy>
  <dcterms:created xsi:type="dcterms:W3CDTF">2025-02-28T14:54:10Z</dcterms:created>
  <dcterms:modified xsi:type="dcterms:W3CDTF">2025-05-12T18:10:06Z</dcterms:modified>
</cp:coreProperties>
</file>